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motero\Documents\VIOLENCIA MUJER\2021\1º Trimestre\Publicar\"/>
    </mc:Choice>
  </mc:AlternateContent>
  <xr:revisionPtr revIDLastSave="0" documentId="13_ncr:1_{B61042D5-4914-4D52-98E1-B4207F81449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Portada" sheetId="4" r:id="rId1"/>
    <sheet name="Andalucía" sheetId="1" r:id="rId2"/>
    <sheet name="Aragón" sheetId="6" r:id="rId3"/>
    <sheet name="Asturias" sheetId="7" r:id="rId4"/>
    <sheet name="Illes Balears" sheetId="8" r:id="rId5"/>
    <sheet name="Canarias" sheetId="9" r:id="rId6"/>
    <sheet name="Cantabria" sheetId="10" r:id="rId7"/>
    <sheet name="Castilla y León" sheetId="16" r:id="rId8"/>
    <sheet name="Castilla La Mancha" sheetId="12" r:id="rId9"/>
    <sheet name="Cataluña" sheetId="13" r:id="rId10"/>
    <sheet name="Com. Valenciana" sheetId="14" r:id="rId11"/>
    <sheet name="Extremadura" sheetId="15" r:id="rId12"/>
    <sheet name="Galicia" sheetId="17" r:id="rId13"/>
    <sheet name="Com. Madrid" sheetId="18" r:id="rId14"/>
    <sheet name="Región de Murcia" sheetId="19" r:id="rId15"/>
    <sheet name="Navarra" sheetId="20" r:id="rId16"/>
    <sheet name="Pais Vasco" sheetId="21" r:id="rId17"/>
    <sheet name="La Rioja" sheetId="22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22" l="1"/>
  <c r="E18" i="22"/>
  <c r="E19" i="21"/>
  <c r="E18" i="21"/>
  <c r="E19" i="20"/>
  <c r="E18" i="20"/>
  <c r="E19" i="19"/>
  <c r="E18" i="19"/>
  <c r="E19" i="18"/>
  <c r="E18" i="18"/>
  <c r="E19" i="17"/>
  <c r="E18" i="17"/>
  <c r="E19" i="15"/>
  <c r="E18" i="15"/>
  <c r="E19" i="14"/>
  <c r="E19" i="13"/>
  <c r="E18" i="13"/>
  <c r="E19" i="12"/>
  <c r="E18" i="12"/>
  <c r="E19" i="16"/>
  <c r="E18" i="16"/>
  <c r="E19" i="10"/>
  <c r="E18" i="10"/>
  <c r="E19" i="9"/>
  <c r="E18" i="9"/>
  <c r="E19" i="8"/>
  <c r="E18" i="8"/>
  <c r="E19" i="7"/>
  <c r="E18" i="7"/>
  <c r="E18" i="14"/>
  <c r="E19" i="1"/>
  <c r="E18" i="1"/>
  <c r="E19" i="6"/>
  <c r="E18" i="6"/>
  <c r="D20" i="19" l="1"/>
  <c r="D20" i="18"/>
  <c r="E17" i="17"/>
  <c r="D20" i="17"/>
  <c r="E25" i="15"/>
  <c r="D20" i="15"/>
  <c r="E25" i="14"/>
  <c r="D20" i="14"/>
  <c r="E25" i="13"/>
  <c r="D20" i="13"/>
  <c r="D20" i="12"/>
  <c r="D20" i="16"/>
  <c r="E25" i="10"/>
  <c r="D20" i="9"/>
  <c r="E16" i="8"/>
  <c r="E16" i="6"/>
  <c r="E14" i="6"/>
  <c r="D20" i="10"/>
  <c r="E25" i="16"/>
  <c r="E25" i="17"/>
  <c r="E16" i="17"/>
  <c r="E25" i="18"/>
  <c r="E16" i="19"/>
  <c r="E25" i="20"/>
  <c r="E16" i="20"/>
  <c r="E17" i="21"/>
  <c r="E16" i="21"/>
  <c r="E25" i="22"/>
  <c r="D20" i="22"/>
  <c r="E15" i="7" l="1"/>
  <c r="E15" i="9"/>
  <c r="E15" i="10"/>
  <c r="E15" i="16"/>
  <c r="E15" i="13"/>
  <c r="E15" i="14"/>
  <c r="E15" i="15"/>
  <c r="E15" i="18"/>
  <c r="E15" i="19"/>
  <c r="E15" i="20"/>
  <c r="C20" i="21"/>
  <c r="E15" i="22"/>
  <c r="E16" i="16"/>
  <c r="E16" i="12"/>
  <c r="D20" i="20"/>
  <c r="E16" i="14"/>
  <c r="E25" i="6"/>
  <c r="E25" i="7"/>
  <c r="E25" i="8"/>
  <c r="D20" i="6"/>
  <c r="E16" i="9"/>
  <c r="E16" i="10"/>
  <c r="E16" i="15"/>
  <c r="E25" i="9"/>
  <c r="E16" i="7"/>
  <c r="E16" i="13"/>
  <c r="D20" i="7"/>
  <c r="D20" i="8"/>
  <c r="C20" i="6"/>
  <c r="E14" i="7"/>
  <c r="E14" i="8"/>
  <c r="E14" i="9"/>
  <c r="E14" i="10"/>
  <c r="E14" i="16"/>
  <c r="E14" i="12"/>
  <c r="E14" i="13"/>
  <c r="E14" i="14"/>
  <c r="E14" i="15"/>
  <c r="E14" i="17"/>
  <c r="E14" i="18"/>
  <c r="E14" i="19"/>
  <c r="E14" i="20"/>
  <c r="E14" i="21"/>
  <c r="E14" i="22"/>
  <c r="E16" i="18"/>
  <c r="C20" i="14"/>
  <c r="E20" i="14" s="1"/>
  <c r="E25" i="12"/>
  <c r="E25" i="21"/>
  <c r="E25" i="19"/>
  <c r="D20" i="21"/>
  <c r="E15" i="6"/>
  <c r="E16" i="22"/>
  <c r="C20" i="7"/>
  <c r="C20" i="8"/>
  <c r="C20" i="9"/>
  <c r="E20" i="9" s="1"/>
  <c r="C20" i="10"/>
  <c r="E20" i="10" s="1"/>
  <c r="C20" i="16"/>
  <c r="E20" i="16" s="1"/>
  <c r="C20" i="12"/>
  <c r="E20" i="12" s="1"/>
  <c r="C20" i="15"/>
  <c r="E20" i="15" s="1"/>
  <c r="C20" i="17"/>
  <c r="E20" i="17" s="1"/>
  <c r="C20" i="18"/>
  <c r="E20" i="18" s="1"/>
  <c r="C20" i="19"/>
  <c r="E20" i="19" s="1"/>
  <c r="C20" i="20"/>
  <c r="E20" i="20" s="1"/>
  <c r="C20" i="22"/>
  <c r="E20" i="22" s="1"/>
  <c r="C20" i="13"/>
  <c r="E20" i="13" s="1"/>
  <c r="E17" i="12"/>
  <c r="E17" i="8"/>
  <c r="E17" i="22"/>
  <c r="E15" i="21"/>
  <c r="E17" i="18"/>
  <c r="E15" i="17"/>
  <c r="E17" i="13"/>
  <c r="E15" i="12"/>
  <c r="E17" i="9"/>
  <c r="E15" i="8"/>
  <c r="E17" i="6"/>
  <c r="E17" i="19"/>
  <c r="E17" i="14"/>
  <c r="E17" i="10"/>
  <c r="E17" i="20"/>
  <c r="E17" i="15"/>
  <c r="E17" i="16"/>
  <c r="E17" i="7"/>
  <c r="E20" i="21" l="1"/>
  <c r="E20" i="6"/>
  <c r="E20" i="7"/>
  <c r="E20" i="8"/>
  <c r="C169" i="8" l="1"/>
  <c r="C169" i="17"/>
  <c r="C169" i="21"/>
  <c r="D169" i="15"/>
  <c r="D169" i="19"/>
  <c r="D169" i="14"/>
  <c r="D169" i="7"/>
  <c r="D169" i="8"/>
  <c r="C169" i="12"/>
  <c r="D169" i="12"/>
  <c r="D169" i="16"/>
  <c r="D169" i="6"/>
  <c r="D169" i="10"/>
  <c r="D169" i="18"/>
  <c r="D169" i="13"/>
  <c r="D169" i="17"/>
  <c r="C169" i="10"/>
  <c r="C169" i="6"/>
  <c r="C169" i="14"/>
  <c r="C169" i="19"/>
  <c r="D169" i="22"/>
  <c r="D169" i="21"/>
  <c r="D169" i="20"/>
  <c r="D169" i="9"/>
  <c r="C169" i="22"/>
  <c r="C169" i="20"/>
  <c r="C169" i="18"/>
  <c r="C169" i="15"/>
  <c r="C169" i="13"/>
  <c r="C169" i="16"/>
  <c r="C169" i="9"/>
  <c r="C169" i="7"/>
  <c r="L148" i="22" l="1"/>
  <c r="M148" i="22"/>
  <c r="L148" i="21"/>
  <c r="M148" i="20"/>
  <c r="L148" i="19"/>
  <c r="L148" i="17"/>
  <c r="L148" i="15"/>
  <c r="L148" i="12"/>
  <c r="L148" i="10"/>
  <c r="L148" i="8"/>
  <c r="L148" i="7"/>
  <c r="K148" i="20" l="1"/>
  <c r="M148" i="10"/>
  <c r="M148" i="15"/>
  <c r="M148" i="17"/>
  <c r="L148" i="16"/>
  <c r="L148" i="20"/>
  <c r="N148" i="7"/>
  <c r="N148" i="10"/>
  <c r="N148" i="12"/>
  <c r="N148" i="13"/>
  <c r="N148" i="14"/>
  <c r="N148" i="17"/>
  <c r="N148" i="18"/>
  <c r="N148" i="19"/>
  <c r="N148" i="20"/>
  <c r="N148" i="21"/>
  <c r="M148" i="7"/>
  <c r="M148" i="13"/>
  <c r="M148" i="14"/>
  <c r="M148" i="18"/>
  <c r="M148" i="19"/>
  <c r="M148" i="21"/>
  <c r="L148" i="14"/>
  <c r="L148" i="18"/>
  <c r="L148" i="13"/>
  <c r="K148" i="13"/>
  <c r="K148" i="7"/>
  <c r="K148" i="8"/>
  <c r="K148" i="10"/>
  <c r="K148" i="14"/>
  <c r="K148" i="15"/>
  <c r="K148" i="17"/>
  <c r="K148" i="18"/>
  <c r="K148" i="19"/>
  <c r="N148" i="22"/>
  <c r="M148" i="8"/>
  <c r="M148" i="16"/>
  <c r="M148" i="12"/>
  <c r="N148" i="8"/>
  <c r="N148" i="15"/>
  <c r="N148" i="16"/>
  <c r="K148" i="21"/>
  <c r="K148" i="22"/>
  <c r="K148" i="12"/>
  <c r="K148" i="16"/>
  <c r="L148" i="6"/>
  <c r="K148" i="1"/>
  <c r="K148" i="6" l="1"/>
  <c r="N148" i="1"/>
  <c r="M148" i="1"/>
  <c r="L148" i="1"/>
  <c r="N148" i="6"/>
  <c r="M148" i="6"/>
  <c r="E159" i="22" l="1"/>
  <c r="E158" i="22"/>
  <c r="M147" i="22"/>
  <c r="L147" i="22"/>
  <c r="N146" i="22"/>
  <c r="M146" i="22"/>
  <c r="L146" i="22"/>
  <c r="K146" i="22"/>
  <c r="M145" i="22"/>
  <c r="L145" i="22"/>
  <c r="K145" i="22"/>
  <c r="J150" i="22"/>
  <c r="I150" i="22"/>
  <c r="G150" i="22"/>
  <c r="F150" i="22"/>
  <c r="E150" i="22"/>
  <c r="D150" i="22"/>
  <c r="C150" i="22"/>
  <c r="J149" i="22"/>
  <c r="G149" i="22"/>
  <c r="D149" i="22"/>
  <c r="C149" i="22"/>
  <c r="M133" i="22"/>
  <c r="L133" i="22"/>
  <c r="N132" i="22"/>
  <c r="M132" i="22"/>
  <c r="L132" i="22"/>
  <c r="K132" i="22"/>
  <c r="J135" i="22"/>
  <c r="I135" i="22"/>
  <c r="H135" i="22"/>
  <c r="G135" i="22"/>
  <c r="F135" i="22"/>
  <c r="E135" i="22"/>
  <c r="D135" i="22"/>
  <c r="K131" i="22"/>
  <c r="N130" i="22"/>
  <c r="M130" i="22"/>
  <c r="L130" i="22"/>
  <c r="K130" i="22"/>
  <c r="M129" i="22"/>
  <c r="L129" i="22"/>
  <c r="J134" i="22"/>
  <c r="I134" i="22"/>
  <c r="H134" i="22"/>
  <c r="G134" i="22"/>
  <c r="F134" i="22"/>
  <c r="E134" i="22"/>
  <c r="D134" i="22"/>
  <c r="C134" i="22"/>
  <c r="E112" i="22"/>
  <c r="E77" i="22"/>
  <c r="E76" i="22"/>
  <c r="E223" i="22"/>
  <c r="E214" i="22"/>
  <c r="E213" i="22"/>
  <c r="E212" i="22"/>
  <c r="E210" i="22"/>
  <c r="E209" i="22"/>
  <c r="E207" i="22"/>
  <c r="E200" i="22"/>
  <c r="E199" i="22"/>
  <c r="E198" i="22"/>
  <c r="E197" i="22"/>
  <c r="E185" i="22"/>
  <c r="E184" i="22"/>
  <c r="E182" i="22"/>
  <c r="E180" i="22"/>
  <c r="E179" i="22"/>
  <c r="E178" i="22"/>
  <c r="E168" i="22"/>
  <c r="H149" i="22"/>
  <c r="N145" i="22"/>
  <c r="H150" i="22"/>
  <c r="B11" i="22"/>
  <c r="E214" i="21"/>
  <c r="E213" i="21"/>
  <c r="E212" i="21"/>
  <c r="E198" i="21"/>
  <c r="L147" i="21"/>
  <c r="M146" i="21"/>
  <c r="L146" i="21"/>
  <c r="L145" i="21"/>
  <c r="J150" i="21"/>
  <c r="I150" i="21"/>
  <c r="H150" i="21"/>
  <c r="F150" i="21"/>
  <c r="E150" i="21"/>
  <c r="L144" i="21"/>
  <c r="K144" i="21"/>
  <c r="J149" i="21"/>
  <c r="I149" i="21"/>
  <c r="H149" i="21"/>
  <c r="G149" i="21"/>
  <c r="D149" i="21"/>
  <c r="C149" i="21"/>
  <c r="N132" i="21"/>
  <c r="M132" i="21"/>
  <c r="L132" i="21"/>
  <c r="K132" i="21"/>
  <c r="J135" i="21"/>
  <c r="I135" i="21"/>
  <c r="H135" i="21"/>
  <c r="G135" i="21"/>
  <c r="E135" i="21"/>
  <c r="D135" i="21"/>
  <c r="N130" i="21"/>
  <c r="M130" i="21"/>
  <c r="L130" i="21"/>
  <c r="K130" i="21"/>
  <c r="L129" i="21"/>
  <c r="I134" i="21"/>
  <c r="H134" i="21"/>
  <c r="G134" i="21"/>
  <c r="E134" i="21"/>
  <c r="D134" i="21"/>
  <c r="C134" i="21"/>
  <c r="E76" i="21"/>
  <c r="E207" i="21"/>
  <c r="B11" i="21"/>
  <c r="M129" i="21" l="1"/>
  <c r="E72" i="22"/>
  <c r="M133" i="21"/>
  <c r="E35" i="22"/>
  <c r="N129" i="22"/>
  <c r="N133" i="22"/>
  <c r="K129" i="22"/>
  <c r="K133" i="22"/>
  <c r="C135" i="21"/>
  <c r="K135" i="21" s="1"/>
  <c r="F135" i="21"/>
  <c r="N135" i="21" s="1"/>
  <c r="E113" i="22"/>
  <c r="C50" i="22"/>
  <c r="E48" i="22"/>
  <c r="E70" i="22"/>
  <c r="E74" i="22"/>
  <c r="E90" i="22"/>
  <c r="E114" i="22"/>
  <c r="F134" i="21"/>
  <c r="D160" i="22"/>
  <c r="E91" i="21"/>
  <c r="E184" i="21"/>
  <c r="E180" i="21"/>
  <c r="E210" i="21"/>
  <c r="E37" i="22"/>
  <c r="E47" i="22"/>
  <c r="E221" i="21"/>
  <c r="C160" i="22"/>
  <c r="E157" i="22"/>
  <c r="E37" i="21"/>
  <c r="E44" i="21"/>
  <c r="E114" i="21"/>
  <c r="K147" i="22"/>
  <c r="E200" i="21"/>
  <c r="J134" i="21"/>
  <c r="K147" i="21"/>
  <c r="M143" i="22"/>
  <c r="N143" i="22"/>
  <c r="N147" i="22"/>
  <c r="M147" i="21"/>
  <c r="I149" i="22"/>
  <c r="N147" i="21"/>
  <c r="E166" i="21"/>
  <c r="K133" i="21"/>
  <c r="N133" i="21"/>
  <c r="N146" i="21"/>
  <c r="E158" i="21"/>
  <c r="E181" i="21"/>
  <c r="E185" i="21"/>
  <c r="E222" i="21"/>
  <c r="E159" i="21"/>
  <c r="K129" i="21"/>
  <c r="N129" i="21"/>
  <c r="E113" i="21"/>
  <c r="E92" i="21"/>
  <c r="E73" i="22"/>
  <c r="E77" i="21"/>
  <c r="D50" i="21"/>
  <c r="D51" i="21"/>
  <c r="D50" i="22"/>
  <c r="E45" i="22"/>
  <c r="E71" i="22"/>
  <c r="E75" i="22"/>
  <c r="E91" i="22"/>
  <c r="G150" i="21"/>
  <c r="E36" i="22"/>
  <c r="D51" i="22"/>
  <c r="E223" i="21"/>
  <c r="E48" i="21"/>
  <c r="E74" i="21"/>
  <c r="E209" i="21"/>
  <c r="E44" i="22"/>
  <c r="E92" i="22"/>
  <c r="M150" i="22"/>
  <c r="K146" i="21"/>
  <c r="C160" i="21"/>
  <c r="D93" i="22"/>
  <c r="L134" i="21"/>
  <c r="L133" i="21"/>
  <c r="L149" i="21"/>
  <c r="D160" i="21"/>
  <c r="E208" i="21"/>
  <c r="E36" i="21"/>
  <c r="C51" i="21"/>
  <c r="E72" i="21"/>
  <c r="E112" i="21"/>
  <c r="M143" i="21"/>
  <c r="M145" i="21"/>
  <c r="D150" i="21"/>
  <c r="L150" i="21" s="1"/>
  <c r="D93" i="21"/>
  <c r="K149" i="22"/>
  <c r="M128" i="21"/>
  <c r="E167" i="21"/>
  <c r="E35" i="21"/>
  <c r="E71" i="21"/>
  <c r="E75" i="21"/>
  <c r="E157" i="21"/>
  <c r="E179" i="21"/>
  <c r="E183" i="21"/>
  <c r="E149" i="22"/>
  <c r="E222" i="22"/>
  <c r="E46" i="22"/>
  <c r="L149" i="22"/>
  <c r="N145" i="21"/>
  <c r="E199" i="21"/>
  <c r="E46" i="21"/>
  <c r="E73" i="21"/>
  <c r="K145" i="21"/>
  <c r="E170" i="21"/>
  <c r="E169" i="22"/>
  <c r="E183" i="22"/>
  <c r="E34" i="22"/>
  <c r="E45" i="21"/>
  <c r="N143" i="21"/>
  <c r="E34" i="21"/>
  <c r="C50" i="21"/>
  <c r="E70" i="21"/>
  <c r="E90" i="21"/>
  <c r="E178" i="21"/>
  <c r="E182" i="21"/>
  <c r="E197" i="21"/>
  <c r="E166" i="22"/>
  <c r="E181" i="22"/>
  <c r="E208" i="22"/>
  <c r="E221" i="22"/>
  <c r="K144" i="22"/>
  <c r="L144" i="22"/>
  <c r="N144" i="22"/>
  <c r="M135" i="22"/>
  <c r="N135" i="22"/>
  <c r="L135" i="22"/>
  <c r="N134" i="22"/>
  <c r="M134" i="22"/>
  <c r="C51" i="22"/>
  <c r="K134" i="22"/>
  <c r="L150" i="22"/>
  <c r="E170" i="22"/>
  <c r="L134" i="22"/>
  <c r="N150" i="22"/>
  <c r="K150" i="22"/>
  <c r="M128" i="22"/>
  <c r="K128" i="22"/>
  <c r="M144" i="22"/>
  <c r="L128" i="22"/>
  <c r="F149" i="22"/>
  <c r="N149" i="22" s="1"/>
  <c r="E167" i="22"/>
  <c r="C93" i="22"/>
  <c r="C135" i="22"/>
  <c r="K135" i="22" s="1"/>
  <c r="L131" i="22"/>
  <c r="E171" i="22"/>
  <c r="K143" i="22"/>
  <c r="N128" i="22"/>
  <c r="M131" i="22"/>
  <c r="L143" i="22"/>
  <c r="N131" i="22"/>
  <c r="E168" i="21"/>
  <c r="K149" i="21"/>
  <c r="M144" i="21"/>
  <c r="N144" i="21"/>
  <c r="C150" i="21"/>
  <c r="M150" i="21"/>
  <c r="M134" i="21"/>
  <c r="L135" i="21"/>
  <c r="N150" i="21"/>
  <c r="K134" i="21"/>
  <c r="M135" i="21"/>
  <c r="K143" i="21"/>
  <c r="K128" i="21"/>
  <c r="E149" i="21"/>
  <c r="M149" i="21" s="1"/>
  <c r="E47" i="21"/>
  <c r="L128" i="21"/>
  <c r="F149" i="21"/>
  <c r="N149" i="21" s="1"/>
  <c r="N128" i="21"/>
  <c r="L143" i="21"/>
  <c r="K131" i="21"/>
  <c r="L131" i="21"/>
  <c r="E171" i="21"/>
  <c r="M131" i="21"/>
  <c r="C93" i="21"/>
  <c r="N131" i="21"/>
  <c r="E214" i="20"/>
  <c r="E213" i="20"/>
  <c r="E185" i="20"/>
  <c r="E184" i="20"/>
  <c r="E159" i="20"/>
  <c r="L147" i="20"/>
  <c r="L145" i="20"/>
  <c r="J150" i="20"/>
  <c r="I150" i="20"/>
  <c r="H150" i="20"/>
  <c r="G150" i="20"/>
  <c r="F150" i="20"/>
  <c r="E150" i="20"/>
  <c r="D150" i="20"/>
  <c r="C150" i="20"/>
  <c r="I149" i="20"/>
  <c r="H149" i="20"/>
  <c r="D149" i="20"/>
  <c r="J135" i="20"/>
  <c r="I135" i="20"/>
  <c r="H135" i="20"/>
  <c r="G135" i="20"/>
  <c r="F135" i="20"/>
  <c r="M131" i="20"/>
  <c r="D135" i="20"/>
  <c r="C135" i="20"/>
  <c r="N130" i="20"/>
  <c r="M130" i="20"/>
  <c r="L130" i="20"/>
  <c r="K130" i="20"/>
  <c r="N129" i="20"/>
  <c r="M129" i="20"/>
  <c r="L129" i="20"/>
  <c r="K129" i="20"/>
  <c r="J134" i="20"/>
  <c r="I134" i="20"/>
  <c r="H134" i="20"/>
  <c r="G134" i="20"/>
  <c r="E134" i="20"/>
  <c r="D134" i="20"/>
  <c r="C134" i="20"/>
  <c r="E76" i="20"/>
  <c r="E35" i="20"/>
  <c r="E207" i="20"/>
  <c r="B11" i="20"/>
  <c r="E158" i="20" l="1"/>
  <c r="E181" i="20"/>
  <c r="M133" i="20"/>
  <c r="E212" i="20"/>
  <c r="E50" i="21"/>
  <c r="E50" i="22"/>
  <c r="E160" i="22"/>
  <c r="E77" i="20"/>
  <c r="E198" i="20"/>
  <c r="E160" i="21"/>
  <c r="N134" i="21"/>
  <c r="E166" i="20"/>
  <c r="E93" i="22"/>
  <c r="K150" i="21"/>
  <c r="E183" i="20"/>
  <c r="E70" i="20"/>
  <c r="E74" i="20"/>
  <c r="E90" i="20"/>
  <c r="E182" i="20"/>
  <c r="E208" i="20"/>
  <c r="E223" i="20"/>
  <c r="E210" i="20"/>
  <c r="E51" i="21"/>
  <c r="K143" i="20"/>
  <c r="K146" i="20"/>
  <c r="K147" i="20"/>
  <c r="M149" i="22"/>
  <c r="M147" i="20"/>
  <c r="L146" i="20"/>
  <c r="M143" i="20"/>
  <c r="M145" i="20"/>
  <c r="M146" i="20"/>
  <c r="N143" i="20"/>
  <c r="N146" i="20"/>
  <c r="N147" i="20"/>
  <c r="E167" i="20"/>
  <c r="E92" i="20"/>
  <c r="E180" i="20"/>
  <c r="E199" i="20"/>
  <c r="E221" i="20"/>
  <c r="N128" i="20"/>
  <c r="K132" i="20"/>
  <c r="K133" i="20"/>
  <c r="L132" i="20"/>
  <c r="L133" i="20"/>
  <c r="N133" i="20"/>
  <c r="N132" i="20"/>
  <c r="M132" i="20"/>
  <c r="E44" i="20"/>
  <c r="E209" i="20"/>
  <c r="K145" i="20"/>
  <c r="E51" i="22"/>
  <c r="J149" i="20"/>
  <c r="D160" i="20"/>
  <c r="E91" i="20"/>
  <c r="E114" i="20"/>
  <c r="E73" i="20"/>
  <c r="E200" i="20"/>
  <c r="E222" i="20"/>
  <c r="N145" i="20"/>
  <c r="L143" i="20"/>
  <c r="E157" i="20"/>
  <c r="C160" i="20"/>
  <c r="D51" i="20"/>
  <c r="E45" i="20"/>
  <c r="E71" i="20"/>
  <c r="E179" i="20"/>
  <c r="E169" i="21"/>
  <c r="M150" i="20"/>
  <c r="N144" i="20"/>
  <c r="E178" i="20"/>
  <c r="G149" i="20"/>
  <c r="E93" i="21"/>
  <c r="E37" i="20"/>
  <c r="E47" i="20"/>
  <c r="E36" i="20"/>
  <c r="E46" i="20"/>
  <c r="E34" i="20"/>
  <c r="C50" i="20"/>
  <c r="E48" i="20"/>
  <c r="E72" i="20"/>
  <c r="K150" i="20"/>
  <c r="E112" i="20"/>
  <c r="N135" i="20"/>
  <c r="D93" i="20"/>
  <c r="E75" i="20"/>
  <c r="E197" i="20"/>
  <c r="E113" i="20"/>
  <c r="C149" i="20"/>
  <c r="E168" i="20"/>
  <c r="L149" i="20"/>
  <c r="L150" i="20"/>
  <c r="N150" i="20"/>
  <c r="F149" i="20"/>
  <c r="E149" i="20"/>
  <c r="M149" i="20" s="1"/>
  <c r="E135" i="20"/>
  <c r="M135" i="20" s="1"/>
  <c r="M134" i="20"/>
  <c r="K134" i="20"/>
  <c r="K135" i="20"/>
  <c r="L134" i="20"/>
  <c r="L135" i="20"/>
  <c r="F134" i="20"/>
  <c r="N134" i="20" s="1"/>
  <c r="C51" i="20"/>
  <c r="K131" i="20"/>
  <c r="K144" i="20"/>
  <c r="E170" i="20"/>
  <c r="L131" i="20"/>
  <c r="M144" i="20"/>
  <c r="D50" i="20"/>
  <c r="C93" i="20"/>
  <c r="M128" i="20"/>
  <c r="N131" i="20"/>
  <c r="E171" i="20"/>
  <c r="L144" i="20"/>
  <c r="K128" i="20"/>
  <c r="L128" i="20"/>
  <c r="E160" i="20" l="1"/>
  <c r="K149" i="20"/>
  <c r="N149" i="20"/>
  <c r="E169" i="20"/>
  <c r="E51" i="20"/>
  <c r="E50" i="20"/>
  <c r="E93" i="20"/>
  <c r="E214" i="19" l="1"/>
  <c r="E213" i="19"/>
  <c r="E212" i="19"/>
  <c r="E198" i="19"/>
  <c r="E184" i="19"/>
  <c r="E181" i="19"/>
  <c r="M147" i="19"/>
  <c r="L147" i="19"/>
  <c r="M146" i="19"/>
  <c r="L146" i="19"/>
  <c r="L145" i="19"/>
  <c r="J150" i="19"/>
  <c r="I150" i="19"/>
  <c r="G150" i="19"/>
  <c r="M144" i="19"/>
  <c r="D150" i="19"/>
  <c r="J149" i="19"/>
  <c r="I149" i="19"/>
  <c r="G149" i="19"/>
  <c r="M143" i="19"/>
  <c r="D149" i="19"/>
  <c r="C149" i="19"/>
  <c r="M132" i="19"/>
  <c r="L132" i="19"/>
  <c r="I135" i="19"/>
  <c r="H135" i="19"/>
  <c r="F135" i="19"/>
  <c r="E135" i="19"/>
  <c r="D135" i="19"/>
  <c r="C135" i="19"/>
  <c r="N130" i="19"/>
  <c r="M130" i="19"/>
  <c r="L130" i="19"/>
  <c r="K130" i="19"/>
  <c r="N129" i="19"/>
  <c r="M129" i="19"/>
  <c r="L129" i="19"/>
  <c r="J134" i="19"/>
  <c r="I134" i="19"/>
  <c r="H134" i="19"/>
  <c r="E134" i="19"/>
  <c r="D134" i="19"/>
  <c r="E76" i="19"/>
  <c r="E48" i="19"/>
  <c r="E207" i="19"/>
  <c r="H150" i="19"/>
  <c r="H149" i="19"/>
  <c r="B11" i="19"/>
  <c r="K132" i="19" l="1"/>
  <c r="E77" i="19"/>
  <c r="N132" i="19"/>
  <c r="E34" i="19"/>
  <c r="E159" i="19"/>
  <c r="E70" i="19"/>
  <c r="E74" i="19"/>
  <c r="E114" i="19"/>
  <c r="E179" i="19"/>
  <c r="J135" i="19"/>
  <c r="N135" i="19" s="1"/>
  <c r="G135" i="19"/>
  <c r="K135" i="19" s="1"/>
  <c r="E210" i="19"/>
  <c r="E36" i="19"/>
  <c r="E72" i="19"/>
  <c r="E92" i="19"/>
  <c r="E113" i="19"/>
  <c r="E208" i="19"/>
  <c r="E223" i="19"/>
  <c r="G134" i="19"/>
  <c r="L133" i="19"/>
  <c r="E180" i="19"/>
  <c r="E209" i="19"/>
  <c r="E200" i="19"/>
  <c r="E197" i="19"/>
  <c r="E166" i="19"/>
  <c r="K147" i="19"/>
  <c r="D160" i="19"/>
  <c r="E182" i="19"/>
  <c r="N143" i="19"/>
  <c r="N147" i="19"/>
  <c r="M133" i="19"/>
  <c r="E45" i="19"/>
  <c r="E91" i="19"/>
  <c r="K146" i="19"/>
  <c r="C160" i="19"/>
  <c r="E170" i="19"/>
  <c r="E199" i="19"/>
  <c r="E221" i="19"/>
  <c r="E37" i="19"/>
  <c r="E73" i="19"/>
  <c r="E158" i="19"/>
  <c r="E185" i="19"/>
  <c r="E222" i="19"/>
  <c r="N128" i="19"/>
  <c r="N133" i="19"/>
  <c r="N144" i="19"/>
  <c r="N145" i="19"/>
  <c r="N146" i="19"/>
  <c r="D50" i="19"/>
  <c r="L143" i="19"/>
  <c r="C51" i="19"/>
  <c r="C50" i="19"/>
  <c r="C93" i="19"/>
  <c r="K131" i="19"/>
  <c r="C134" i="19"/>
  <c r="M128" i="19"/>
  <c r="D51" i="19"/>
  <c r="L150" i="19"/>
  <c r="E183" i="19"/>
  <c r="E112" i="19"/>
  <c r="K133" i="19"/>
  <c r="E90" i="19"/>
  <c r="E171" i="19"/>
  <c r="K145" i="19"/>
  <c r="F150" i="19"/>
  <c r="N150" i="19" s="1"/>
  <c r="M145" i="19"/>
  <c r="E150" i="19"/>
  <c r="M150" i="19" s="1"/>
  <c r="E35" i="19"/>
  <c r="E71" i="19"/>
  <c r="E75" i="19"/>
  <c r="E178" i="19"/>
  <c r="C150" i="19"/>
  <c r="K150" i="19" s="1"/>
  <c r="K143" i="19"/>
  <c r="K129" i="19"/>
  <c r="L134" i="19"/>
  <c r="M134" i="19"/>
  <c r="E46" i="19"/>
  <c r="K149" i="19"/>
  <c r="L135" i="19"/>
  <c r="L149" i="19"/>
  <c r="M135" i="19"/>
  <c r="K144" i="19"/>
  <c r="E47" i="19"/>
  <c r="L131" i="19"/>
  <c r="L144" i="19"/>
  <c r="E167" i="19"/>
  <c r="M131" i="19"/>
  <c r="E149" i="19"/>
  <c r="M149" i="19" s="1"/>
  <c r="E157" i="19"/>
  <c r="F134" i="19"/>
  <c r="N134" i="19" s="1"/>
  <c r="N131" i="19"/>
  <c r="F149" i="19"/>
  <c r="N149" i="19" s="1"/>
  <c r="D93" i="19"/>
  <c r="K128" i="19"/>
  <c r="E168" i="19"/>
  <c r="E44" i="19"/>
  <c r="L128" i="19"/>
  <c r="E160" i="19" l="1"/>
  <c r="K134" i="19"/>
  <c r="E51" i="19"/>
  <c r="E50" i="19"/>
  <c r="E93" i="19"/>
  <c r="E169" i="19"/>
  <c r="E214" i="18" l="1"/>
  <c r="E212" i="18"/>
  <c r="E198" i="18"/>
  <c r="L147" i="18"/>
  <c r="L146" i="18"/>
  <c r="L145" i="18"/>
  <c r="J150" i="18"/>
  <c r="I150" i="18"/>
  <c r="F150" i="18"/>
  <c r="D150" i="18"/>
  <c r="C150" i="18"/>
  <c r="J149" i="18"/>
  <c r="H149" i="18"/>
  <c r="L143" i="18"/>
  <c r="M132" i="18"/>
  <c r="I135" i="18"/>
  <c r="H135" i="18"/>
  <c r="E135" i="18"/>
  <c r="D135" i="18"/>
  <c r="M130" i="18"/>
  <c r="L130" i="18"/>
  <c r="M129" i="18"/>
  <c r="C134" i="18"/>
  <c r="E76" i="18"/>
  <c r="E207" i="18"/>
  <c r="H150" i="18"/>
  <c r="F149" i="18"/>
  <c r="B11" i="18"/>
  <c r="B11" i="1"/>
  <c r="B11" i="6"/>
  <c r="B11" i="7"/>
  <c r="B11" i="8"/>
  <c r="B11" i="9"/>
  <c r="B11" i="10"/>
  <c r="B11" i="16"/>
  <c r="B11" i="12"/>
  <c r="B11" i="13"/>
  <c r="B11" i="14"/>
  <c r="B11" i="15"/>
  <c r="B11" i="17"/>
  <c r="N130" i="18" l="1"/>
  <c r="L132" i="18"/>
  <c r="E179" i="18"/>
  <c r="E183" i="18"/>
  <c r="E178" i="18"/>
  <c r="E213" i="18"/>
  <c r="K130" i="18"/>
  <c r="E197" i="18"/>
  <c r="E208" i="18"/>
  <c r="E181" i="18"/>
  <c r="E185" i="18"/>
  <c r="E70" i="18"/>
  <c r="E74" i="18"/>
  <c r="E114" i="18"/>
  <c r="N133" i="18"/>
  <c r="E72" i="18"/>
  <c r="E92" i="18"/>
  <c r="E112" i="18"/>
  <c r="J134" i="18"/>
  <c r="L129" i="18"/>
  <c r="E184" i="18"/>
  <c r="E209" i="18"/>
  <c r="C160" i="17"/>
  <c r="E166" i="18"/>
  <c r="D160" i="18"/>
  <c r="C135" i="18"/>
  <c r="F135" i="18"/>
  <c r="E35" i="18"/>
  <c r="E45" i="18"/>
  <c r="K129" i="18"/>
  <c r="K132" i="18"/>
  <c r="K133" i="18"/>
  <c r="K143" i="18"/>
  <c r="K145" i="18"/>
  <c r="K146" i="18"/>
  <c r="K147" i="18"/>
  <c r="C160" i="18"/>
  <c r="E167" i="18"/>
  <c r="D160" i="17"/>
  <c r="E200" i="18"/>
  <c r="E222" i="18"/>
  <c r="M145" i="18"/>
  <c r="M128" i="18"/>
  <c r="M133" i="18"/>
  <c r="M143" i="18"/>
  <c r="I149" i="18"/>
  <c r="J135" i="18"/>
  <c r="D134" i="18"/>
  <c r="E37" i="18"/>
  <c r="E47" i="18"/>
  <c r="E150" i="18"/>
  <c r="M150" i="18" s="1"/>
  <c r="L144" i="18"/>
  <c r="E46" i="18"/>
  <c r="E71" i="18"/>
  <c r="E75" i="18"/>
  <c r="D93" i="18"/>
  <c r="L133" i="18"/>
  <c r="E180" i="18"/>
  <c r="E221" i="18"/>
  <c r="I134" i="18"/>
  <c r="N128" i="18"/>
  <c r="N129" i="18"/>
  <c r="N132" i="18"/>
  <c r="N145" i="18"/>
  <c r="N146" i="18"/>
  <c r="N147" i="18"/>
  <c r="E158" i="18"/>
  <c r="E34" i="18"/>
  <c r="E48" i="18"/>
  <c r="E73" i="18"/>
  <c r="E77" i="18"/>
  <c r="E113" i="18"/>
  <c r="G135" i="18"/>
  <c r="E159" i="18"/>
  <c r="E182" i="18"/>
  <c r="E223" i="18"/>
  <c r="E157" i="18"/>
  <c r="E168" i="18"/>
  <c r="M146" i="18"/>
  <c r="M147" i="18"/>
  <c r="E199" i="18"/>
  <c r="E210" i="18"/>
  <c r="L135" i="18"/>
  <c r="N144" i="18"/>
  <c r="H134" i="18"/>
  <c r="G149" i="18"/>
  <c r="E170" i="18"/>
  <c r="D50" i="18"/>
  <c r="E36" i="18"/>
  <c r="C93" i="18"/>
  <c r="G150" i="18"/>
  <c r="K150" i="18" s="1"/>
  <c r="N149" i="18"/>
  <c r="M144" i="18"/>
  <c r="C149" i="18"/>
  <c r="M135" i="18"/>
  <c r="G134" i="18"/>
  <c r="K134" i="18" s="1"/>
  <c r="E91" i="18"/>
  <c r="D51" i="18"/>
  <c r="C50" i="18"/>
  <c r="L150" i="18"/>
  <c r="N150" i="18"/>
  <c r="E90" i="18"/>
  <c r="F134" i="18"/>
  <c r="N143" i="18"/>
  <c r="E44" i="18"/>
  <c r="C51" i="18"/>
  <c r="K131" i="18"/>
  <c r="K144" i="18"/>
  <c r="L131" i="18"/>
  <c r="D149" i="18"/>
  <c r="L149" i="18" s="1"/>
  <c r="E134" i="18"/>
  <c r="M131" i="18"/>
  <c r="E149" i="18"/>
  <c r="N131" i="18"/>
  <c r="E171" i="18"/>
  <c r="K128" i="18"/>
  <c r="L128" i="18"/>
  <c r="E223" i="17"/>
  <c r="E213" i="17"/>
  <c r="E212" i="17"/>
  <c r="E210" i="17"/>
  <c r="E209" i="17"/>
  <c r="E208" i="17"/>
  <c r="E207" i="17"/>
  <c r="E200" i="17"/>
  <c r="E199" i="17"/>
  <c r="E197" i="17"/>
  <c r="E184" i="17"/>
  <c r="E182" i="17"/>
  <c r="E181" i="17"/>
  <c r="E180" i="17"/>
  <c r="E179" i="17"/>
  <c r="E178" i="17"/>
  <c r="E168" i="17"/>
  <c r="E167" i="17"/>
  <c r="E159" i="17"/>
  <c r="E158" i="17"/>
  <c r="E157" i="17"/>
  <c r="I149" i="17"/>
  <c r="N147" i="17"/>
  <c r="M147" i="17"/>
  <c r="L147" i="17"/>
  <c r="K147" i="17"/>
  <c r="N146" i="17"/>
  <c r="L146" i="17"/>
  <c r="K146" i="17"/>
  <c r="N145" i="17"/>
  <c r="M145" i="17"/>
  <c r="L145" i="17"/>
  <c r="K145" i="17"/>
  <c r="I150" i="17"/>
  <c r="H150" i="17"/>
  <c r="N144" i="17"/>
  <c r="M144" i="17"/>
  <c r="D150" i="17"/>
  <c r="C150" i="17"/>
  <c r="J149" i="17"/>
  <c r="H149" i="17"/>
  <c r="G149" i="17"/>
  <c r="F149" i="17"/>
  <c r="E149" i="17"/>
  <c r="L143" i="17"/>
  <c r="K143" i="17"/>
  <c r="N133" i="17"/>
  <c r="M133" i="17"/>
  <c r="L133" i="17"/>
  <c r="K133" i="17"/>
  <c r="N132" i="17"/>
  <c r="M132" i="17"/>
  <c r="L132" i="17"/>
  <c r="K132" i="17"/>
  <c r="J135" i="17"/>
  <c r="I135" i="17"/>
  <c r="H135" i="17"/>
  <c r="G135" i="17"/>
  <c r="F135" i="17"/>
  <c r="E135" i="17"/>
  <c r="D135" i="17"/>
  <c r="C135" i="17"/>
  <c r="N130" i="17"/>
  <c r="M130" i="17"/>
  <c r="L130" i="17"/>
  <c r="K130" i="17"/>
  <c r="N129" i="17"/>
  <c r="M129" i="17"/>
  <c r="L129" i="17"/>
  <c r="K129" i="17"/>
  <c r="J134" i="17"/>
  <c r="I134" i="17"/>
  <c r="H134" i="17"/>
  <c r="G134" i="17"/>
  <c r="F134" i="17"/>
  <c r="M128" i="17"/>
  <c r="D134" i="17"/>
  <c r="C134" i="17"/>
  <c r="E114" i="17"/>
  <c r="E112" i="17"/>
  <c r="E92" i="17"/>
  <c r="E77" i="17"/>
  <c r="E76" i="17"/>
  <c r="E73" i="17"/>
  <c r="E72" i="17"/>
  <c r="E70" i="17"/>
  <c r="E46" i="17"/>
  <c r="E37" i="17"/>
  <c r="E35" i="17"/>
  <c r="E160" i="18" l="1"/>
  <c r="E160" i="17"/>
  <c r="N134" i="18"/>
  <c r="N135" i="18"/>
  <c r="K135" i="18"/>
  <c r="M149" i="18"/>
  <c r="L134" i="18"/>
  <c r="E169" i="18"/>
  <c r="K149" i="18"/>
  <c r="M134" i="18"/>
  <c r="E93" i="18"/>
  <c r="E50" i="18"/>
  <c r="E51" i="18"/>
  <c r="L150" i="17"/>
  <c r="M135" i="17"/>
  <c r="L135" i="17"/>
  <c r="L134" i="17"/>
  <c r="N134" i="17"/>
  <c r="N135" i="17"/>
  <c r="N149" i="17"/>
  <c r="M146" i="17"/>
  <c r="F150" i="17"/>
  <c r="C93" i="17"/>
  <c r="C50" i="17"/>
  <c r="G150" i="17"/>
  <c r="K150" i="17" s="1"/>
  <c r="E166" i="17"/>
  <c r="E222" i="17"/>
  <c r="E36" i="17"/>
  <c r="D93" i="17"/>
  <c r="M149" i="17"/>
  <c r="E169" i="17"/>
  <c r="D50" i="17"/>
  <c r="E71" i="17"/>
  <c r="E75" i="17"/>
  <c r="E91" i="17"/>
  <c r="E198" i="17"/>
  <c r="C149" i="17"/>
  <c r="K149" i="17" s="1"/>
  <c r="E221" i="17"/>
  <c r="E34" i="17"/>
  <c r="E47" i="17"/>
  <c r="E113" i="17"/>
  <c r="E183" i="17"/>
  <c r="D51" i="17"/>
  <c r="E48" i="17"/>
  <c r="E150" i="17"/>
  <c r="M150" i="17" s="1"/>
  <c r="E74" i="17"/>
  <c r="E45" i="17"/>
  <c r="K134" i="17"/>
  <c r="K135" i="17"/>
  <c r="N131" i="17"/>
  <c r="J150" i="17"/>
  <c r="E185" i="17"/>
  <c r="E214" i="17"/>
  <c r="E134" i="17"/>
  <c r="M134" i="17" s="1"/>
  <c r="E90" i="17"/>
  <c r="E44" i="17"/>
  <c r="C51" i="17"/>
  <c r="K131" i="17"/>
  <c r="K144" i="17"/>
  <c r="E170" i="17"/>
  <c r="L131" i="17"/>
  <c r="L144" i="17"/>
  <c r="D149" i="17"/>
  <c r="L149" i="17" s="1"/>
  <c r="M143" i="17"/>
  <c r="N128" i="17"/>
  <c r="M131" i="17"/>
  <c r="E171" i="17"/>
  <c r="K128" i="17"/>
  <c r="N143" i="17"/>
  <c r="L128" i="17"/>
  <c r="E50" i="17" l="1"/>
  <c r="E93" i="17"/>
  <c r="N150" i="17"/>
  <c r="E51" i="17"/>
  <c r="E213" i="16" l="1"/>
  <c r="E184" i="16"/>
  <c r="E159" i="16"/>
  <c r="M147" i="16"/>
  <c r="L147" i="16"/>
  <c r="L146" i="16"/>
  <c r="L145" i="16"/>
  <c r="J150" i="16"/>
  <c r="I150" i="16"/>
  <c r="G150" i="16"/>
  <c r="M144" i="16"/>
  <c r="D150" i="16"/>
  <c r="J149" i="16"/>
  <c r="I149" i="16"/>
  <c r="E149" i="16"/>
  <c r="D149" i="16"/>
  <c r="M132" i="16"/>
  <c r="L132" i="16"/>
  <c r="J135" i="16"/>
  <c r="I135" i="16"/>
  <c r="H135" i="16"/>
  <c r="G135" i="16"/>
  <c r="E135" i="16"/>
  <c r="D135" i="16"/>
  <c r="N130" i="16"/>
  <c r="M130" i="16"/>
  <c r="L130" i="16"/>
  <c r="K130" i="16"/>
  <c r="M129" i="16"/>
  <c r="L129" i="16"/>
  <c r="I134" i="16"/>
  <c r="H134" i="16"/>
  <c r="G134" i="16"/>
  <c r="E134" i="16"/>
  <c r="E35" i="16"/>
  <c r="E207" i="16"/>
  <c r="H149" i="16"/>
  <c r="H150" i="16"/>
  <c r="E184" i="15"/>
  <c r="E180" i="15"/>
  <c r="N147" i="15"/>
  <c r="M147" i="15"/>
  <c r="L146" i="15"/>
  <c r="M145" i="15"/>
  <c r="L145" i="15"/>
  <c r="J150" i="15"/>
  <c r="I150" i="15"/>
  <c r="H150" i="15"/>
  <c r="F150" i="15"/>
  <c r="E150" i="15"/>
  <c r="C150" i="15"/>
  <c r="J149" i="15"/>
  <c r="I149" i="15"/>
  <c r="H149" i="15"/>
  <c r="G149" i="15"/>
  <c r="F149" i="15"/>
  <c r="E149" i="15"/>
  <c r="L143" i="15"/>
  <c r="M133" i="15"/>
  <c r="L133" i="15"/>
  <c r="N132" i="15"/>
  <c r="M132" i="15"/>
  <c r="L132" i="15"/>
  <c r="K132" i="15"/>
  <c r="I135" i="15"/>
  <c r="E135" i="15"/>
  <c r="N130" i="15"/>
  <c r="M130" i="15"/>
  <c r="N129" i="15"/>
  <c r="M129" i="15"/>
  <c r="L129" i="15"/>
  <c r="K129" i="15"/>
  <c r="J134" i="15"/>
  <c r="I134" i="15"/>
  <c r="H134" i="15"/>
  <c r="F134" i="15"/>
  <c r="M128" i="15"/>
  <c r="D134" i="15"/>
  <c r="C134" i="15"/>
  <c r="E76" i="15"/>
  <c r="E207" i="15"/>
  <c r="E214" i="14"/>
  <c r="E213" i="14"/>
  <c r="E212" i="14"/>
  <c r="E198" i="14"/>
  <c r="M147" i="14"/>
  <c r="L147" i="14"/>
  <c r="L146" i="14"/>
  <c r="J150" i="14"/>
  <c r="I150" i="14"/>
  <c r="H150" i="14"/>
  <c r="E150" i="14"/>
  <c r="D150" i="14"/>
  <c r="C150" i="14"/>
  <c r="J149" i="14"/>
  <c r="I149" i="14"/>
  <c r="H149" i="14"/>
  <c r="F149" i="14"/>
  <c r="E149" i="14"/>
  <c r="D149" i="14"/>
  <c r="M132" i="14"/>
  <c r="L132" i="14"/>
  <c r="H135" i="14"/>
  <c r="M131" i="14"/>
  <c r="L131" i="14"/>
  <c r="N130" i="14"/>
  <c r="M130" i="14"/>
  <c r="L130" i="14"/>
  <c r="K130" i="14"/>
  <c r="M129" i="14"/>
  <c r="E134" i="14"/>
  <c r="E76" i="14"/>
  <c r="E207" i="14"/>
  <c r="E159" i="9"/>
  <c r="E159" i="7"/>
  <c r="E159" i="10" l="1"/>
  <c r="G134" i="15"/>
  <c r="K134" i="15" s="1"/>
  <c r="E159" i="15"/>
  <c r="E213" i="15"/>
  <c r="E159" i="8"/>
  <c r="E198" i="16"/>
  <c r="E214" i="16"/>
  <c r="N133" i="15"/>
  <c r="E212" i="16"/>
  <c r="E77" i="15"/>
  <c r="E183" i="16"/>
  <c r="E179" i="15"/>
  <c r="M133" i="16"/>
  <c r="E76" i="16"/>
  <c r="H134" i="14"/>
  <c r="L128" i="16"/>
  <c r="E158" i="15"/>
  <c r="E158" i="8"/>
  <c r="E200" i="15"/>
  <c r="E208" i="16"/>
  <c r="E178" i="15"/>
  <c r="J134" i="14"/>
  <c r="I134" i="14"/>
  <c r="M134" i="14" s="1"/>
  <c r="E159" i="12"/>
  <c r="E209" i="15"/>
  <c r="J134" i="16"/>
  <c r="L129" i="14"/>
  <c r="E180" i="16"/>
  <c r="E181" i="14"/>
  <c r="E210" i="15"/>
  <c r="E114" i="16"/>
  <c r="E209" i="16"/>
  <c r="E208" i="15"/>
  <c r="E197" i="15"/>
  <c r="E181" i="15"/>
  <c r="E181" i="16"/>
  <c r="L133" i="16"/>
  <c r="D160" i="16"/>
  <c r="K143" i="15"/>
  <c r="K147" i="15"/>
  <c r="L144" i="15"/>
  <c r="L147" i="15"/>
  <c r="C160" i="7"/>
  <c r="C160" i="12"/>
  <c r="D160" i="10"/>
  <c r="D160" i="6"/>
  <c r="C135" i="16"/>
  <c r="K135" i="16" s="1"/>
  <c r="K132" i="16"/>
  <c r="N131" i="16"/>
  <c r="N132" i="16"/>
  <c r="H135" i="15"/>
  <c r="K130" i="15"/>
  <c r="K133" i="15"/>
  <c r="F135" i="15"/>
  <c r="N132" i="14"/>
  <c r="G135" i="15"/>
  <c r="K129" i="16"/>
  <c r="I135" i="14"/>
  <c r="J135" i="15"/>
  <c r="J135" i="14"/>
  <c r="C135" i="15"/>
  <c r="K132" i="14"/>
  <c r="L130" i="15"/>
  <c r="D135" i="15"/>
  <c r="E77" i="16"/>
  <c r="D160" i="7"/>
  <c r="D160" i="12"/>
  <c r="C160" i="6"/>
  <c r="C160" i="10"/>
  <c r="E160" i="10" s="1"/>
  <c r="E158" i="12"/>
  <c r="E159" i="13"/>
  <c r="E72" i="16"/>
  <c r="E92" i="16"/>
  <c r="C160" i="16"/>
  <c r="F134" i="14"/>
  <c r="C160" i="9"/>
  <c r="C160" i="15"/>
  <c r="D160" i="9"/>
  <c r="C160" i="14"/>
  <c r="D160" i="15"/>
  <c r="C160" i="13"/>
  <c r="D160" i="14"/>
  <c r="C160" i="8"/>
  <c r="D160" i="8"/>
  <c r="D160" i="13"/>
  <c r="E114" i="14"/>
  <c r="E35" i="14"/>
  <c r="E45" i="14"/>
  <c r="E75" i="14"/>
  <c r="E91" i="14"/>
  <c r="E167" i="14"/>
  <c r="G150" i="15"/>
  <c r="K150" i="15" s="1"/>
  <c r="M145" i="16"/>
  <c r="M146" i="16"/>
  <c r="E166" i="15"/>
  <c r="N145" i="16"/>
  <c r="L143" i="14"/>
  <c r="E36" i="14"/>
  <c r="E92" i="14"/>
  <c r="E200" i="14"/>
  <c r="E222" i="14"/>
  <c r="E157" i="12"/>
  <c r="E44" i="16"/>
  <c r="E113" i="16"/>
  <c r="E178" i="16"/>
  <c r="E182" i="16"/>
  <c r="E197" i="16"/>
  <c r="E92" i="15"/>
  <c r="E34" i="14"/>
  <c r="E48" i="14"/>
  <c r="E70" i="14"/>
  <c r="E74" i="14"/>
  <c r="E166" i="14"/>
  <c r="E209" i="14"/>
  <c r="D51" i="14"/>
  <c r="K146" i="14"/>
  <c r="M146" i="15"/>
  <c r="D50" i="16"/>
  <c r="E223" i="16"/>
  <c r="E45" i="16"/>
  <c r="E91" i="16"/>
  <c r="E159" i="6"/>
  <c r="E157" i="8"/>
  <c r="E178" i="14"/>
  <c r="E223" i="14"/>
  <c r="E37" i="16"/>
  <c r="E47" i="16"/>
  <c r="E73" i="16"/>
  <c r="K128" i="16"/>
  <c r="K133" i="16"/>
  <c r="K143" i="16"/>
  <c r="K144" i="16"/>
  <c r="K145" i="16"/>
  <c r="K146" i="16"/>
  <c r="K147" i="16"/>
  <c r="E167" i="16"/>
  <c r="E199" i="16"/>
  <c r="E210" i="16"/>
  <c r="E45" i="15"/>
  <c r="E199" i="15"/>
  <c r="E221" i="15"/>
  <c r="E183" i="14"/>
  <c r="E221" i="14"/>
  <c r="E112" i="14"/>
  <c r="E158" i="14"/>
  <c r="E168" i="14"/>
  <c r="M149" i="15"/>
  <c r="M150" i="15"/>
  <c r="E185" i="15"/>
  <c r="E222" i="15"/>
  <c r="E184" i="14"/>
  <c r="N146" i="15"/>
  <c r="L133" i="14"/>
  <c r="L145" i="14"/>
  <c r="E37" i="15"/>
  <c r="E47" i="15"/>
  <c r="E73" i="15"/>
  <c r="E113" i="15"/>
  <c r="E182" i="15"/>
  <c r="E223" i="15"/>
  <c r="E48" i="16"/>
  <c r="E185" i="16"/>
  <c r="E200" i="16"/>
  <c r="N145" i="15"/>
  <c r="C50" i="14"/>
  <c r="M146" i="14"/>
  <c r="M133" i="14"/>
  <c r="M145" i="14"/>
  <c r="D93" i="14"/>
  <c r="E34" i="15"/>
  <c r="E48" i="15"/>
  <c r="E70" i="15"/>
  <c r="E74" i="15"/>
  <c r="N150" i="15"/>
  <c r="E158" i="6"/>
  <c r="D50" i="14"/>
  <c r="N144" i="15"/>
  <c r="E114" i="15"/>
  <c r="E183" i="15"/>
  <c r="E214" i="15"/>
  <c r="E168" i="16"/>
  <c r="E70" i="16"/>
  <c r="E74" i="16"/>
  <c r="E90" i="16"/>
  <c r="E222" i="16"/>
  <c r="C134" i="14"/>
  <c r="M149" i="14"/>
  <c r="E72" i="14"/>
  <c r="E168" i="15"/>
  <c r="E36" i="16"/>
  <c r="E158" i="10"/>
  <c r="N129" i="14"/>
  <c r="N146" i="14"/>
  <c r="N147" i="14"/>
  <c r="E35" i="15"/>
  <c r="E71" i="15"/>
  <c r="E75" i="15"/>
  <c r="K145" i="15"/>
  <c r="K146" i="15"/>
  <c r="C51" i="16"/>
  <c r="E46" i="16"/>
  <c r="N133" i="14"/>
  <c r="N144" i="14"/>
  <c r="N145" i="14"/>
  <c r="M144" i="14"/>
  <c r="E37" i="14"/>
  <c r="E47" i="14"/>
  <c r="E73" i="14"/>
  <c r="E77" i="14"/>
  <c r="E113" i="14"/>
  <c r="K144" i="14"/>
  <c r="G150" i="14"/>
  <c r="K150" i="14" s="1"/>
  <c r="E170" i="14"/>
  <c r="E36" i="15"/>
  <c r="D51" i="15"/>
  <c r="E72" i="15"/>
  <c r="E182" i="14"/>
  <c r="E179" i="16"/>
  <c r="M143" i="16"/>
  <c r="D51" i="16"/>
  <c r="E157" i="6"/>
  <c r="E158" i="7"/>
  <c r="E157" i="10"/>
  <c r="E197" i="14"/>
  <c r="E208" i="14"/>
  <c r="E112" i="15"/>
  <c r="N149" i="15"/>
  <c r="E34" i="16"/>
  <c r="L135" i="16"/>
  <c r="L149" i="16"/>
  <c r="E221" i="16"/>
  <c r="E171" i="14"/>
  <c r="E71" i="14"/>
  <c r="K129" i="14"/>
  <c r="K133" i="14"/>
  <c r="K143" i="14"/>
  <c r="K145" i="14"/>
  <c r="K147" i="14"/>
  <c r="E212" i="15"/>
  <c r="D93" i="16"/>
  <c r="E112" i="16"/>
  <c r="F134" i="16"/>
  <c r="N133" i="16"/>
  <c r="N143" i="16"/>
  <c r="N144" i="16"/>
  <c r="F149" i="16"/>
  <c r="N149" i="16" s="1"/>
  <c r="N146" i="16"/>
  <c r="N147" i="16"/>
  <c r="N149" i="14"/>
  <c r="E167" i="15"/>
  <c r="E46" i="15"/>
  <c r="E198" i="15"/>
  <c r="D150" i="15"/>
  <c r="L150" i="15" s="1"/>
  <c r="C93" i="14"/>
  <c r="E158" i="13"/>
  <c r="C51" i="14"/>
  <c r="D134" i="14"/>
  <c r="E179" i="14"/>
  <c r="C149" i="15"/>
  <c r="K149" i="15" s="1"/>
  <c r="C50" i="15"/>
  <c r="E90" i="15"/>
  <c r="G149" i="16"/>
  <c r="G149" i="14"/>
  <c r="E158" i="9"/>
  <c r="E180" i="14"/>
  <c r="E199" i="14"/>
  <c r="E210" i="14"/>
  <c r="N143" i="15"/>
  <c r="D50" i="15"/>
  <c r="E91" i="15"/>
  <c r="E185" i="14"/>
  <c r="E71" i="16"/>
  <c r="E75" i="16"/>
  <c r="E157" i="16"/>
  <c r="L144" i="16"/>
  <c r="C150" i="16"/>
  <c r="K150" i="16" s="1"/>
  <c r="M149" i="16"/>
  <c r="N129" i="16"/>
  <c r="C50" i="16"/>
  <c r="M134" i="16"/>
  <c r="M135" i="16"/>
  <c r="L150" i="16"/>
  <c r="C134" i="16"/>
  <c r="K134" i="16" s="1"/>
  <c r="C93" i="16"/>
  <c r="M128" i="16"/>
  <c r="E150" i="16"/>
  <c r="M150" i="16" s="1"/>
  <c r="E166" i="16"/>
  <c r="M131" i="16"/>
  <c r="D134" i="16"/>
  <c r="L134" i="16" s="1"/>
  <c r="E158" i="16"/>
  <c r="N128" i="16"/>
  <c r="F150" i="16"/>
  <c r="N150" i="16" s="1"/>
  <c r="F135" i="16"/>
  <c r="N135" i="16" s="1"/>
  <c r="L143" i="16"/>
  <c r="K131" i="16"/>
  <c r="C149" i="16"/>
  <c r="E171" i="16"/>
  <c r="L131" i="16"/>
  <c r="E157" i="15"/>
  <c r="M135" i="15"/>
  <c r="L134" i="15"/>
  <c r="C93" i="15"/>
  <c r="N134" i="15"/>
  <c r="E44" i="15"/>
  <c r="C51" i="15"/>
  <c r="K131" i="15"/>
  <c r="K144" i="15"/>
  <c r="E170" i="15"/>
  <c r="L131" i="15"/>
  <c r="D149" i="15"/>
  <c r="L149" i="15" s="1"/>
  <c r="E134" i="15"/>
  <c r="M134" i="15" s="1"/>
  <c r="M144" i="15"/>
  <c r="N131" i="15"/>
  <c r="E171" i="15"/>
  <c r="M143" i="15"/>
  <c r="D93" i="15"/>
  <c r="M131" i="15"/>
  <c r="K128" i="15"/>
  <c r="N128" i="15"/>
  <c r="L128" i="15"/>
  <c r="M150" i="14"/>
  <c r="F150" i="14"/>
  <c r="N150" i="14" s="1"/>
  <c r="L150" i="14"/>
  <c r="L149" i="14"/>
  <c r="C135" i="14"/>
  <c r="F135" i="14"/>
  <c r="G135" i="14"/>
  <c r="G134" i="14"/>
  <c r="E46" i="14"/>
  <c r="M128" i="14"/>
  <c r="M143" i="14"/>
  <c r="E90" i="14"/>
  <c r="N128" i="14"/>
  <c r="N143" i="14"/>
  <c r="E44" i="14"/>
  <c r="K131" i="14"/>
  <c r="C149" i="14"/>
  <c r="E159" i="14"/>
  <c r="D135" i="14"/>
  <c r="L135" i="14" s="1"/>
  <c r="E135" i="14"/>
  <c r="N131" i="14"/>
  <c r="E157" i="14"/>
  <c r="K128" i="14"/>
  <c r="L144" i="14"/>
  <c r="L128" i="14"/>
  <c r="E157" i="13"/>
  <c r="E157" i="9"/>
  <c r="E157" i="7"/>
  <c r="E159" i="1"/>
  <c r="E214" i="13"/>
  <c r="E213" i="13"/>
  <c r="E212" i="13"/>
  <c r="E198" i="13"/>
  <c r="M147" i="13"/>
  <c r="L147" i="13"/>
  <c r="L146" i="13"/>
  <c r="L145" i="13"/>
  <c r="J150" i="13"/>
  <c r="I150" i="13"/>
  <c r="H150" i="13"/>
  <c r="G150" i="13"/>
  <c r="F150" i="13"/>
  <c r="L144" i="13"/>
  <c r="J149" i="13"/>
  <c r="I149" i="13"/>
  <c r="H149" i="13"/>
  <c r="F149" i="13"/>
  <c r="D149" i="13"/>
  <c r="C149" i="13"/>
  <c r="M132" i="13"/>
  <c r="L132" i="13"/>
  <c r="I135" i="13"/>
  <c r="H135" i="13"/>
  <c r="E135" i="13"/>
  <c r="D135" i="13"/>
  <c r="N130" i="13"/>
  <c r="M130" i="13"/>
  <c r="L130" i="13"/>
  <c r="K130" i="13"/>
  <c r="M129" i="13"/>
  <c r="J134" i="13"/>
  <c r="G134" i="13"/>
  <c r="E76" i="13"/>
  <c r="E207" i="13"/>
  <c r="E185" i="13"/>
  <c r="E184" i="13"/>
  <c r="E183" i="13"/>
  <c r="E182" i="13"/>
  <c r="N134" i="14" l="1"/>
  <c r="L134" i="14"/>
  <c r="E160" i="8"/>
  <c r="L128" i="13"/>
  <c r="E160" i="16"/>
  <c r="E160" i="7"/>
  <c r="E160" i="13"/>
  <c r="E160" i="14"/>
  <c r="E160" i="15"/>
  <c r="E160" i="9"/>
  <c r="E160" i="6"/>
  <c r="E160" i="12"/>
  <c r="E169" i="15"/>
  <c r="H134" i="13"/>
  <c r="I134" i="13"/>
  <c r="E134" i="13"/>
  <c r="N134" i="16"/>
  <c r="E51" i="14"/>
  <c r="E72" i="13"/>
  <c r="E199" i="13"/>
  <c r="E221" i="13"/>
  <c r="E210" i="13"/>
  <c r="E180" i="13"/>
  <c r="M133" i="13"/>
  <c r="E93" i="15"/>
  <c r="N135" i="15"/>
  <c r="K132" i="13"/>
  <c r="N132" i="13"/>
  <c r="L135" i="15"/>
  <c r="K135" i="15"/>
  <c r="M135" i="14"/>
  <c r="N135" i="14"/>
  <c r="E92" i="13"/>
  <c r="D160" i="1"/>
  <c r="C160" i="1"/>
  <c r="E50" i="16"/>
  <c r="J135" i="13"/>
  <c r="E74" i="13"/>
  <c r="E150" i="13"/>
  <c r="M150" i="13" s="1"/>
  <c r="L129" i="13"/>
  <c r="L133" i="13"/>
  <c r="D150" i="13"/>
  <c r="L150" i="13" s="1"/>
  <c r="E51" i="16"/>
  <c r="E93" i="14"/>
  <c r="E166" i="13"/>
  <c r="E157" i="1"/>
  <c r="E50" i="14"/>
  <c r="E181" i="13"/>
  <c r="E200" i="13"/>
  <c r="E222" i="13"/>
  <c r="E70" i="13"/>
  <c r="E114" i="13"/>
  <c r="E208" i="13"/>
  <c r="C51" i="13"/>
  <c r="K134" i="14"/>
  <c r="E51" i="15"/>
  <c r="E169" i="16"/>
  <c r="E50" i="15"/>
  <c r="E169" i="14"/>
  <c r="E223" i="13"/>
  <c r="E158" i="1"/>
  <c r="C135" i="13"/>
  <c r="K146" i="13"/>
  <c r="K145" i="13"/>
  <c r="L135" i="13"/>
  <c r="N133" i="13"/>
  <c r="E48" i="13"/>
  <c r="E77" i="13"/>
  <c r="E113" i="13"/>
  <c r="K133" i="13"/>
  <c r="K147" i="13"/>
  <c r="D134" i="13"/>
  <c r="E178" i="13"/>
  <c r="E197" i="13"/>
  <c r="D50" i="13"/>
  <c r="K149" i="16"/>
  <c r="E170" i="13"/>
  <c r="E71" i="13"/>
  <c r="E36" i="13"/>
  <c r="K129" i="13"/>
  <c r="K144" i="13"/>
  <c r="E75" i="13"/>
  <c r="E46" i="13"/>
  <c r="E37" i="13"/>
  <c r="E47" i="13"/>
  <c r="K149" i="14"/>
  <c r="E93" i="16"/>
  <c r="E167" i="13"/>
  <c r="E179" i="13"/>
  <c r="E209" i="13"/>
  <c r="E170" i="16"/>
  <c r="K135" i="14"/>
  <c r="E34" i="13"/>
  <c r="C50" i="13"/>
  <c r="E73" i="13"/>
  <c r="M143" i="13"/>
  <c r="E149" i="13"/>
  <c r="M149" i="13" s="1"/>
  <c r="E112" i="13"/>
  <c r="F134" i="13"/>
  <c r="N134" i="13" s="1"/>
  <c r="F135" i="13"/>
  <c r="N150" i="13"/>
  <c r="N146" i="13"/>
  <c r="E44" i="13"/>
  <c r="E90" i="13"/>
  <c r="G135" i="13"/>
  <c r="G149" i="13"/>
  <c r="K149" i="13" s="1"/>
  <c r="M146" i="13"/>
  <c r="N143" i="13"/>
  <c r="N149" i="13"/>
  <c r="N145" i="13"/>
  <c r="N147" i="13"/>
  <c r="E35" i="13"/>
  <c r="E91" i="13"/>
  <c r="E168" i="13"/>
  <c r="E171" i="13"/>
  <c r="L149" i="13"/>
  <c r="M145" i="13"/>
  <c r="K143" i="13"/>
  <c r="M135" i="13"/>
  <c r="C134" i="13"/>
  <c r="K134" i="13" s="1"/>
  <c r="N129" i="13"/>
  <c r="D93" i="13"/>
  <c r="D51" i="13"/>
  <c r="M131" i="13"/>
  <c r="M144" i="13"/>
  <c r="E45" i="13"/>
  <c r="N131" i="13"/>
  <c r="N144" i="13"/>
  <c r="K128" i="13"/>
  <c r="C150" i="13"/>
  <c r="K150" i="13" s="1"/>
  <c r="C93" i="13"/>
  <c r="M128" i="13"/>
  <c r="N128" i="13"/>
  <c r="K131" i="13"/>
  <c r="L143" i="13"/>
  <c r="L131" i="13"/>
  <c r="E160" i="1" l="1"/>
  <c r="M134" i="13"/>
  <c r="L134" i="13"/>
  <c r="N135" i="13"/>
  <c r="K135" i="13"/>
  <c r="E51" i="13"/>
  <c r="E50" i="13"/>
  <c r="E169" i="13"/>
  <c r="E93" i="13"/>
  <c r="E223" i="12" l="1"/>
  <c r="E222" i="12"/>
  <c r="E221" i="12"/>
  <c r="E214" i="12"/>
  <c r="E213" i="12"/>
  <c r="E212" i="12"/>
  <c r="E210" i="12"/>
  <c r="E209" i="12"/>
  <c r="E208" i="12"/>
  <c r="E207" i="12"/>
  <c r="E200" i="12"/>
  <c r="E199" i="12"/>
  <c r="E198" i="12"/>
  <c r="E197" i="12"/>
  <c r="E185" i="12"/>
  <c r="E184" i="12"/>
  <c r="E182" i="12"/>
  <c r="E181" i="12"/>
  <c r="E180" i="12"/>
  <c r="E179" i="12"/>
  <c r="E178" i="12"/>
  <c r="E168" i="12"/>
  <c r="E167" i="12"/>
  <c r="E166" i="12"/>
  <c r="J150" i="12"/>
  <c r="I150" i="12"/>
  <c r="H150" i="12"/>
  <c r="C150" i="12"/>
  <c r="G149" i="12"/>
  <c r="F149" i="12"/>
  <c r="E149" i="12"/>
  <c r="D149" i="12"/>
  <c r="N147" i="12"/>
  <c r="M147" i="12"/>
  <c r="L147" i="12"/>
  <c r="K147" i="12"/>
  <c r="N146" i="12"/>
  <c r="M146" i="12"/>
  <c r="L146" i="12"/>
  <c r="K146" i="12"/>
  <c r="N145" i="12"/>
  <c r="M145" i="12"/>
  <c r="L145" i="12"/>
  <c r="K145" i="12"/>
  <c r="M144" i="12"/>
  <c r="G150" i="12"/>
  <c r="F150" i="12"/>
  <c r="E150" i="12"/>
  <c r="L144" i="12"/>
  <c r="K144" i="12"/>
  <c r="J149" i="12"/>
  <c r="I149" i="12"/>
  <c r="H149" i="12"/>
  <c r="N143" i="12"/>
  <c r="M143" i="12"/>
  <c r="L143" i="12"/>
  <c r="C149" i="12"/>
  <c r="N133" i="12"/>
  <c r="M133" i="12"/>
  <c r="L133" i="12"/>
  <c r="K133" i="12"/>
  <c r="N132" i="12"/>
  <c r="M132" i="12"/>
  <c r="L132" i="12"/>
  <c r="K132" i="12"/>
  <c r="J135" i="12"/>
  <c r="I135" i="12"/>
  <c r="H135" i="12"/>
  <c r="G135" i="12"/>
  <c r="F135" i="12"/>
  <c r="M131" i="12"/>
  <c r="D135" i="12"/>
  <c r="C135" i="12"/>
  <c r="N130" i="12"/>
  <c r="M130" i="12"/>
  <c r="L130" i="12"/>
  <c r="K130" i="12"/>
  <c r="N129" i="12"/>
  <c r="M129" i="12"/>
  <c r="L129" i="12"/>
  <c r="K129" i="12"/>
  <c r="J134" i="12"/>
  <c r="I134" i="12"/>
  <c r="H134" i="12"/>
  <c r="G134" i="12"/>
  <c r="F134" i="12"/>
  <c r="E134" i="12"/>
  <c r="D134" i="12"/>
  <c r="C134" i="12"/>
  <c r="E114" i="12"/>
  <c r="E113" i="12"/>
  <c r="E112" i="12"/>
  <c r="C93" i="12"/>
  <c r="E91" i="12"/>
  <c r="D93" i="12"/>
  <c r="E77" i="12"/>
  <c r="E76" i="12"/>
  <c r="E75" i="12"/>
  <c r="E74" i="12"/>
  <c r="E73" i="12"/>
  <c r="E72" i="12"/>
  <c r="E71" i="12"/>
  <c r="E70" i="12"/>
  <c r="E48" i="12"/>
  <c r="D51" i="12"/>
  <c r="E47" i="12"/>
  <c r="E46" i="12"/>
  <c r="D50" i="12"/>
  <c r="E44" i="12"/>
  <c r="E37" i="12"/>
  <c r="E36" i="12"/>
  <c r="E35" i="12"/>
  <c r="E34" i="12"/>
  <c r="M134" i="12" l="1"/>
  <c r="L134" i="12"/>
  <c r="M150" i="12"/>
  <c r="L149" i="12"/>
  <c r="M149" i="12"/>
  <c r="E93" i="12"/>
  <c r="E183" i="12"/>
  <c r="K134" i="12"/>
  <c r="K149" i="12"/>
  <c r="E169" i="12"/>
  <c r="N150" i="12"/>
  <c r="K135" i="12"/>
  <c r="L135" i="12"/>
  <c r="N134" i="12"/>
  <c r="N135" i="12"/>
  <c r="N149" i="12"/>
  <c r="K150" i="12"/>
  <c r="E135" i="12"/>
  <c r="M135" i="12" s="1"/>
  <c r="N131" i="12"/>
  <c r="N144" i="12"/>
  <c r="K128" i="12"/>
  <c r="K143" i="12"/>
  <c r="E170" i="12"/>
  <c r="C50" i="12"/>
  <c r="E50" i="12" s="1"/>
  <c r="E92" i="12"/>
  <c r="L128" i="12"/>
  <c r="D150" i="12"/>
  <c r="L150" i="12" s="1"/>
  <c r="E45" i="12"/>
  <c r="E90" i="12"/>
  <c r="N128" i="12"/>
  <c r="E171" i="12"/>
  <c r="C51" i="12"/>
  <c r="E51" i="12" s="1"/>
  <c r="K131" i="12"/>
  <c r="M128" i="12"/>
  <c r="L131" i="12"/>
  <c r="E214" i="10" l="1"/>
  <c r="E213" i="10"/>
  <c r="E212" i="10"/>
  <c r="E210" i="10"/>
  <c r="E198" i="10"/>
  <c r="E184" i="10"/>
  <c r="E181" i="10"/>
  <c r="E180" i="10"/>
  <c r="N147" i="10"/>
  <c r="M147" i="10"/>
  <c r="L147" i="10"/>
  <c r="K147" i="10"/>
  <c r="L146" i="10"/>
  <c r="M145" i="10"/>
  <c r="L145" i="10"/>
  <c r="J150" i="10"/>
  <c r="I150" i="10"/>
  <c r="H150" i="10"/>
  <c r="F150" i="10"/>
  <c r="E150" i="10"/>
  <c r="L144" i="10"/>
  <c r="J149" i="10"/>
  <c r="I149" i="10"/>
  <c r="H149" i="10"/>
  <c r="E149" i="10"/>
  <c r="D149" i="10"/>
  <c r="M133" i="10"/>
  <c r="L133" i="10"/>
  <c r="M132" i="10"/>
  <c r="L132" i="10"/>
  <c r="K132" i="10"/>
  <c r="J135" i="10"/>
  <c r="I135" i="10"/>
  <c r="H135" i="10"/>
  <c r="G135" i="10"/>
  <c r="F135" i="10"/>
  <c r="E135" i="10"/>
  <c r="D135" i="10"/>
  <c r="C135" i="10"/>
  <c r="M130" i="10"/>
  <c r="L130" i="10"/>
  <c r="K130" i="10"/>
  <c r="M129" i="10"/>
  <c r="L129" i="10"/>
  <c r="K129" i="10"/>
  <c r="I134" i="10"/>
  <c r="H134" i="10"/>
  <c r="G134" i="10"/>
  <c r="F134" i="10"/>
  <c r="M128" i="10"/>
  <c r="D134" i="10"/>
  <c r="E77" i="10"/>
  <c r="E76" i="10"/>
  <c r="E35" i="10"/>
  <c r="E208" i="10"/>
  <c r="E207" i="10"/>
  <c r="E214" i="9"/>
  <c r="E184" i="8"/>
  <c r="E184" i="9"/>
  <c r="L147" i="9"/>
  <c r="N146" i="9"/>
  <c r="M146" i="9"/>
  <c r="L146" i="9"/>
  <c r="K146" i="9"/>
  <c r="L145" i="9"/>
  <c r="J150" i="9"/>
  <c r="I150" i="9"/>
  <c r="H150" i="9"/>
  <c r="G150" i="9"/>
  <c r="F150" i="9"/>
  <c r="M144" i="9"/>
  <c r="L144" i="9"/>
  <c r="K144" i="9"/>
  <c r="I149" i="9"/>
  <c r="H149" i="9"/>
  <c r="D149" i="9"/>
  <c r="C149" i="9"/>
  <c r="N132" i="9"/>
  <c r="M132" i="9"/>
  <c r="L132" i="9"/>
  <c r="K132" i="9"/>
  <c r="J135" i="9"/>
  <c r="I135" i="9"/>
  <c r="H135" i="9"/>
  <c r="G135" i="9"/>
  <c r="F135" i="9"/>
  <c r="E135" i="9"/>
  <c r="D135" i="9"/>
  <c r="C135" i="9"/>
  <c r="M130" i="9"/>
  <c r="L130" i="9"/>
  <c r="N129" i="9"/>
  <c r="L129" i="9"/>
  <c r="K129" i="9"/>
  <c r="D134" i="9"/>
  <c r="C134" i="9"/>
  <c r="E76" i="9"/>
  <c r="E207" i="9"/>
  <c r="E214" i="8"/>
  <c r="E213" i="8"/>
  <c r="E212" i="8"/>
  <c r="E181" i="8"/>
  <c r="L147" i="8"/>
  <c r="K147" i="8"/>
  <c r="M146" i="8"/>
  <c r="L146" i="8"/>
  <c r="L145" i="8"/>
  <c r="J150" i="8"/>
  <c r="I150" i="8"/>
  <c r="H150" i="8"/>
  <c r="G150" i="8"/>
  <c r="F150" i="8"/>
  <c r="E150" i="8"/>
  <c r="D150" i="8"/>
  <c r="C150" i="8"/>
  <c r="J149" i="8"/>
  <c r="I149" i="8"/>
  <c r="H149" i="8"/>
  <c r="G149" i="8"/>
  <c r="N143" i="8"/>
  <c r="M143" i="8"/>
  <c r="D149" i="8"/>
  <c r="C149" i="8"/>
  <c r="N132" i="8"/>
  <c r="M132" i="8"/>
  <c r="L132" i="8"/>
  <c r="K132" i="8"/>
  <c r="H135" i="8"/>
  <c r="N130" i="8"/>
  <c r="M130" i="8"/>
  <c r="L130" i="8"/>
  <c r="K130" i="8"/>
  <c r="N129" i="8"/>
  <c r="M129" i="8"/>
  <c r="L129" i="8"/>
  <c r="K129" i="8"/>
  <c r="H134" i="8"/>
  <c r="G134" i="8"/>
  <c r="C134" i="8"/>
  <c r="E77" i="8"/>
  <c r="E76" i="8"/>
  <c r="E35" i="8"/>
  <c r="E207" i="8"/>
  <c r="F134" i="9" l="1"/>
  <c r="E200" i="10"/>
  <c r="E222" i="10"/>
  <c r="E178" i="10"/>
  <c r="E198" i="8"/>
  <c r="E77" i="9"/>
  <c r="E197" i="10"/>
  <c r="H134" i="9"/>
  <c r="L134" i="9" s="1"/>
  <c r="I134" i="8"/>
  <c r="E179" i="10"/>
  <c r="E183" i="10"/>
  <c r="E209" i="10"/>
  <c r="E199" i="10"/>
  <c r="E210" i="8"/>
  <c r="E179" i="8"/>
  <c r="J134" i="8"/>
  <c r="E210" i="9"/>
  <c r="K133" i="8"/>
  <c r="E185" i="10"/>
  <c r="K133" i="10"/>
  <c r="E223" i="10"/>
  <c r="I134" i="9"/>
  <c r="J134" i="10"/>
  <c r="N134" i="10" s="1"/>
  <c r="E181" i="9"/>
  <c r="F134" i="8"/>
  <c r="E213" i="9"/>
  <c r="E167" i="8"/>
  <c r="E170" i="8"/>
  <c r="E180" i="8"/>
  <c r="E167" i="10"/>
  <c r="E170" i="10"/>
  <c r="E198" i="9"/>
  <c r="E212" i="9"/>
  <c r="E180" i="9"/>
  <c r="E178" i="8"/>
  <c r="E166" i="10"/>
  <c r="E72" i="8"/>
  <c r="M147" i="9"/>
  <c r="N147" i="8"/>
  <c r="G149" i="9"/>
  <c r="K149" i="9" s="1"/>
  <c r="M146" i="10"/>
  <c r="M147" i="8"/>
  <c r="K147" i="9"/>
  <c r="N147" i="9"/>
  <c r="C134" i="10"/>
  <c r="K134" i="10" s="1"/>
  <c r="L133" i="8"/>
  <c r="L133" i="9"/>
  <c r="L128" i="8"/>
  <c r="K133" i="9"/>
  <c r="N130" i="9"/>
  <c r="J135" i="8"/>
  <c r="C135" i="8"/>
  <c r="N129" i="10"/>
  <c r="N130" i="10"/>
  <c r="N132" i="10"/>
  <c r="N133" i="10"/>
  <c r="I135" i="8"/>
  <c r="K130" i="9"/>
  <c r="E135" i="8"/>
  <c r="D135" i="8"/>
  <c r="L135" i="8" s="1"/>
  <c r="F135" i="8"/>
  <c r="G135" i="8"/>
  <c r="E72" i="10"/>
  <c r="J134" i="9"/>
  <c r="J149" i="9"/>
  <c r="K144" i="10"/>
  <c r="K145" i="10"/>
  <c r="K146" i="10"/>
  <c r="E91" i="10"/>
  <c r="E92" i="10"/>
  <c r="G134" i="9"/>
  <c r="K134" i="9" s="1"/>
  <c r="E71" i="9"/>
  <c r="E75" i="9"/>
  <c r="E91" i="9"/>
  <c r="G150" i="10"/>
  <c r="C149" i="10"/>
  <c r="D50" i="8"/>
  <c r="E34" i="10"/>
  <c r="C50" i="10"/>
  <c r="E48" i="10"/>
  <c r="E114" i="10"/>
  <c r="E113" i="8"/>
  <c r="K145" i="8"/>
  <c r="E171" i="8"/>
  <c r="E182" i="10"/>
  <c r="D51" i="8"/>
  <c r="E200" i="8"/>
  <c r="E44" i="9"/>
  <c r="E48" i="9"/>
  <c r="E73" i="9"/>
  <c r="E185" i="9"/>
  <c r="E185" i="8"/>
  <c r="E200" i="9"/>
  <c r="E222" i="9"/>
  <c r="E73" i="10"/>
  <c r="N143" i="10"/>
  <c r="N145" i="10"/>
  <c r="N146" i="10"/>
  <c r="E45" i="8"/>
  <c r="E71" i="8"/>
  <c r="E75" i="8"/>
  <c r="E91" i="8"/>
  <c r="N144" i="9"/>
  <c r="E166" i="9"/>
  <c r="E36" i="8"/>
  <c r="E46" i="8"/>
  <c r="E199" i="8"/>
  <c r="E36" i="9"/>
  <c r="E46" i="9"/>
  <c r="E209" i="9"/>
  <c r="E34" i="8"/>
  <c r="E44" i="8"/>
  <c r="E48" i="8"/>
  <c r="E70" i="8"/>
  <c r="E74" i="8"/>
  <c r="C50" i="8"/>
  <c r="D150" i="9"/>
  <c r="L150" i="9" s="1"/>
  <c r="M145" i="9"/>
  <c r="D150" i="10"/>
  <c r="L150" i="10" s="1"/>
  <c r="D50" i="10"/>
  <c r="E112" i="8"/>
  <c r="D51" i="10"/>
  <c r="N145" i="9"/>
  <c r="E178" i="9"/>
  <c r="E182" i="8"/>
  <c r="E197" i="9"/>
  <c r="E208" i="9"/>
  <c r="E223" i="9"/>
  <c r="C150" i="10"/>
  <c r="E37" i="10"/>
  <c r="E47" i="10"/>
  <c r="E72" i="9"/>
  <c r="E92" i="9"/>
  <c r="C93" i="10"/>
  <c r="K146" i="8"/>
  <c r="E197" i="8"/>
  <c r="E208" i="8"/>
  <c r="E223" i="8"/>
  <c r="E199" i="9"/>
  <c r="C50" i="9"/>
  <c r="D50" i="9"/>
  <c r="E113" i="9"/>
  <c r="K144" i="8"/>
  <c r="E114" i="8"/>
  <c r="E70" i="9"/>
  <c r="E74" i="9"/>
  <c r="D93" i="9"/>
  <c r="E114" i="9"/>
  <c r="E112" i="10"/>
  <c r="M150" i="10"/>
  <c r="K145" i="9"/>
  <c r="E166" i="8"/>
  <c r="E113" i="10"/>
  <c r="E209" i="8"/>
  <c r="E37" i="9"/>
  <c r="E47" i="9"/>
  <c r="D93" i="10"/>
  <c r="E73" i="8"/>
  <c r="D51" i="9"/>
  <c r="N133" i="9"/>
  <c r="N143" i="9"/>
  <c r="E36" i="10"/>
  <c r="E46" i="10"/>
  <c r="E71" i="10"/>
  <c r="E75" i="10"/>
  <c r="L144" i="8"/>
  <c r="E170" i="9"/>
  <c r="E44" i="10"/>
  <c r="N150" i="10"/>
  <c r="E37" i="8"/>
  <c r="E47" i="8"/>
  <c r="E92" i="8"/>
  <c r="E70" i="10"/>
  <c r="E74" i="10"/>
  <c r="E221" i="10"/>
  <c r="M133" i="8"/>
  <c r="N133" i="8"/>
  <c r="N145" i="8"/>
  <c r="N146" i="8"/>
  <c r="E221" i="8"/>
  <c r="E34" i="9"/>
  <c r="E112" i="9"/>
  <c r="E134" i="9"/>
  <c r="M133" i="9"/>
  <c r="M143" i="9"/>
  <c r="E179" i="9"/>
  <c r="E183" i="9"/>
  <c r="E183" i="8"/>
  <c r="E168" i="9"/>
  <c r="M145" i="8"/>
  <c r="C93" i="8"/>
  <c r="E168" i="8"/>
  <c r="N150" i="9"/>
  <c r="E182" i="9"/>
  <c r="D93" i="8"/>
  <c r="E222" i="8"/>
  <c r="E35" i="9"/>
  <c r="C93" i="9"/>
  <c r="E221" i="9"/>
  <c r="E168" i="10"/>
  <c r="L149" i="10"/>
  <c r="G149" i="10"/>
  <c r="N144" i="10"/>
  <c r="M143" i="10"/>
  <c r="K135" i="10"/>
  <c r="L135" i="10"/>
  <c r="L134" i="10"/>
  <c r="N135" i="10"/>
  <c r="M149" i="10"/>
  <c r="M135" i="10"/>
  <c r="M131" i="10"/>
  <c r="M144" i="10"/>
  <c r="E45" i="10"/>
  <c r="N131" i="10"/>
  <c r="F149" i="10"/>
  <c r="N149" i="10" s="1"/>
  <c r="K128" i="10"/>
  <c r="L143" i="10"/>
  <c r="E134" i="10"/>
  <c r="M134" i="10" s="1"/>
  <c r="E90" i="10"/>
  <c r="N128" i="10"/>
  <c r="E171" i="10"/>
  <c r="K143" i="10"/>
  <c r="L128" i="10"/>
  <c r="C51" i="10"/>
  <c r="K131" i="10"/>
  <c r="L131" i="10"/>
  <c r="E167" i="9"/>
  <c r="L149" i="9"/>
  <c r="E150" i="9"/>
  <c r="M150" i="9" s="1"/>
  <c r="C150" i="9"/>
  <c r="K150" i="9" s="1"/>
  <c r="K135" i="9"/>
  <c r="M129" i="9"/>
  <c r="L135" i="9"/>
  <c r="M135" i="9"/>
  <c r="N135" i="9"/>
  <c r="L128" i="9"/>
  <c r="M131" i="9"/>
  <c r="E149" i="9"/>
  <c r="M149" i="9" s="1"/>
  <c r="E45" i="9"/>
  <c r="N131" i="9"/>
  <c r="F149" i="9"/>
  <c r="K128" i="9"/>
  <c r="K143" i="9"/>
  <c r="E90" i="9"/>
  <c r="N128" i="9"/>
  <c r="E171" i="9"/>
  <c r="L143" i="9"/>
  <c r="C51" i="9"/>
  <c r="K131" i="9"/>
  <c r="M128" i="9"/>
  <c r="L131" i="9"/>
  <c r="K149" i="8"/>
  <c r="L149" i="8"/>
  <c r="M144" i="8"/>
  <c r="N144" i="8"/>
  <c r="E134" i="8"/>
  <c r="K134" i="8"/>
  <c r="N150" i="8"/>
  <c r="K150" i="8"/>
  <c r="L150" i="8"/>
  <c r="M150" i="8"/>
  <c r="K143" i="8"/>
  <c r="M131" i="8"/>
  <c r="E149" i="8"/>
  <c r="M149" i="8" s="1"/>
  <c r="N131" i="8"/>
  <c r="F149" i="8"/>
  <c r="N149" i="8" s="1"/>
  <c r="K128" i="8"/>
  <c r="D134" i="8"/>
  <c r="L134" i="8" s="1"/>
  <c r="M128" i="8"/>
  <c r="E90" i="8"/>
  <c r="N128" i="8"/>
  <c r="K131" i="8"/>
  <c r="L143" i="8"/>
  <c r="C51" i="8"/>
  <c r="L131" i="8"/>
  <c r="N134" i="9" l="1"/>
  <c r="M134" i="8"/>
  <c r="N134" i="8"/>
  <c r="M134" i="9"/>
  <c r="M135" i="8"/>
  <c r="N149" i="9"/>
  <c r="K135" i="8"/>
  <c r="N135" i="8"/>
  <c r="E51" i="8"/>
  <c r="K150" i="10"/>
  <c r="K149" i="10"/>
  <c r="E50" i="10"/>
  <c r="E50" i="8"/>
  <c r="E93" i="10"/>
  <c r="E93" i="8"/>
  <c r="E50" i="9"/>
  <c r="E169" i="9"/>
  <c r="E51" i="10"/>
  <c r="E169" i="10"/>
  <c r="E93" i="9"/>
  <c r="E51" i="9"/>
  <c r="E169" i="8"/>
  <c r="E223" i="7" l="1"/>
  <c r="E214" i="7"/>
  <c r="E213" i="7"/>
  <c r="E212" i="7"/>
  <c r="E198" i="7"/>
  <c r="E184" i="7"/>
  <c r="N147" i="7"/>
  <c r="L147" i="7"/>
  <c r="K147" i="7"/>
  <c r="L146" i="7"/>
  <c r="L145" i="7"/>
  <c r="J150" i="7"/>
  <c r="I150" i="7"/>
  <c r="F150" i="7"/>
  <c r="E150" i="7"/>
  <c r="D150" i="7"/>
  <c r="C150" i="7"/>
  <c r="J149" i="7"/>
  <c r="I149" i="7"/>
  <c r="H149" i="7"/>
  <c r="G149" i="7"/>
  <c r="L143" i="7"/>
  <c r="L129" i="7"/>
  <c r="M129" i="7"/>
  <c r="N129" i="7"/>
  <c r="K130" i="7"/>
  <c r="L130" i="7"/>
  <c r="M130" i="7"/>
  <c r="N130" i="7"/>
  <c r="C135" i="7"/>
  <c r="D135" i="7"/>
  <c r="E135" i="7"/>
  <c r="F135" i="7"/>
  <c r="G135" i="7"/>
  <c r="H135" i="7"/>
  <c r="I135" i="7"/>
  <c r="J135" i="7"/>
  <c r="M132" i="7"/>
  <c r="K129" i="7"/>
  <c r="E76" i="7"/>
  <c r="E207" i="7"/>
  <c r="H150" i="7"/>
  <c r="E200" i="7" l="1"/>
  <c r="E179" i="7"/>
  <c r="E183" i="7"/>
  <c r="E209" i="7"/>
  <c r="E180" i="7"/>
  <c r="E210" i="7"/>
  <c r="K132" i="7"/>
  <c r="E134" i="7"/>
  <c r="H134" i="7"/>
  <c r="M133" i="7"/>
  <c r="E208" i="7"/>
  <c r="L133" i="7"/>
  <c r="E182" i="7"/>
  <c r="D134" i="7"/>
  <c r="E77" i="7"/>
  <c r="K133" i="7"/>
  <c r="E166" i="7"/>
  <c r="M143" i="7"/>
  <c r="M147" i="7"/>
  <c r="F134" i="7"/>
  <c r="I134" i="7"/>
  <c r="N133" i="7"/>
  <c r="K128" i="7"/>
  <c r="J134" i="7"/>
  <c r="N132" i="7"/>
  <c r="L132" i="7"/>
  <c r="E35" i="7"/>
  <c r="E92" i="7"/>
  <c r="E72" i="7"/>
  <c r="E44" i="7"/>
  <c r="E34" i="7"/>
  <c r="E171" i="7"/>
  <c r="E181" i="7"/>
  <c r="E222" i="7"/>
  <c r="C149" i="7"/>
  <c r="K149" i="7" s="1"/>
  <c r="E114" i="7"/>
  <c r="E37" i="7"/>
  <c r="E113" i="7"/>
  <c r="N150" i="7"/>
  <c r="N146" i="7"/>
  <c r="M145" i="7"/>
  <c r="M146" i="7"/>
  <c r="L144" i="7"/>
  <c r="E170" i="7"/>
  <c r="E199" i="7"/>
  <c r="E221" i="7"/>
  <c r="D93" i="7"/>
  <c r="E73" i="7"/>
  <c r="E36" i="7"/>
  <c r="E48" i="7"/>
  <c r="E45" i="7"/>
  <c r="E71" i="7"/>
  <c r="E75" i="7"/>
  <c r="E91" i="7"/>
  <c r="E178" i="7"/>
  <c r="E197" i="7"/>
  <c r="G150" i="7"/>
  <c r="K150" i="7" s="1"/>
  <c r="E70" i="7"/>
  <c r="K145" i="7"/>
  <c r="K146" i="7"/>
  <c r="E168" i="7"/>
  <c r="E74" i="7"/>
  <c r="E112" i="7"/>
  <c r="E149" i="7"/>
  <c r="M149" i="7" s="1"/>
  <c r="E90" i="7"/>
  <c r="K144" i="7"/>
  <c r="E185" i="7"/>
  <c r="D50" i="7"/>
  <c r="E46" i="7"/>
  <c r="G134" i="7"/>
  <c r="F149" i="7"/>
  <c r="N149" i="7" s="1"/>
  <c r="M144" i="7"/>
  <c r="E47" i="7"/>
  <c r="E167" i="7"/>
  <c r="N145" i="7"/>
  <c r="N143" i="7"/>
  <c r="N135" i="7"/>
  <c r="K135" i="7"/>
  <c r="L135" i="7"/>
  <c r="M135" i="7"/>
  <c r="D51" i="7"/>
  <c r="C51" i="7"/>
  <c r="C50" i="7"/>
  <c r="L150" i="7"/>
  <c r="M150" i="7"/>
  <c r="K143" i="7"/>
  <c r="L128" i="7"/>
  <c r="L131" i="7"/>
  <c r="D149" i="7"/>
  <c r="L149" i="7" s="1"/>
  <c r="M131" i="7"/>
  <c r="N131" i="7"/>
  <c r="N144" i="7"/>
  <c r="C134" i="7"/>
  <c r="C93" i="7"/>
  <c r="M128" i="7"/>
  <c r="N128" i="7"/>
  <c r="K131" i="7"/>
  <c r="M134" i="7" l="1"/>
  <c r="L134" i="7"/>
  <c r="N134" i="7"/>
  <c r="E169" i="7"/>
  <c r="E51" i="7"/>
  <c r="E93" i="7"/>
  <c r="E50" i="7"/>
  <c r="K134" i="7"/>
  <c r="E214" i="6" l="1"/>
  <c r="E210" i="6"/>
  <c r="E198" i="6"/>
  <c r="E184" i="6"/>
  <c r="L147" i="6"/>
  <c r="L146" i="6"/>
  <c r="L145" i="6"/>
  <c r="I150" i="6"/>
  <c r="H150" i="6"/>
  <c r="G150" i="6"/>
  <c r="F150" i="6"/>
  <c r="E150" i="6"/>
  <c r="D150" i="6"/>
  <c r="C150" i="6"/>
  <c r="I149" i="6"/>
  <c r="H149" i="6"/>
  <c r="M143" i="6"/>
  <c r="D149" i="6"/>
  <c r="N132" i="6"/>
  <c r="M132" i="6"/>
  <c r="L132" i="6"/>
  <c r="K132" i="6"/>
  <c r="J135" i="6"/>
  <c r="I135" i="6"/>
  <c r="H135" i="6"/>
  <c r="G135" i="6"/>
  <c r="F135" i="6"/>
  <c r="E135" i="6"/>
  <c r="D135" i="6"/>
  <c r="C135" i="6"/>
  <c r="N130" i="6"/>
  <c r="M130" i="6"/>
  <c r="L130" i="6"/>
  <c r="K130" i="6"/>
  <c r="N129" i="6"/>
  <c r="M129" i="6"/>
  <c r="L129" i="6"/>
  <c r="K129" i="6"/>
  <c r="H134" i="6"/>
  <c r="F134" i="6"/>
  <c r="E134" i="6"/>
  <c r="D134" i="6"/>
  <c r="C134" i="6"/>
  <c r="E76" i="6"/>
  <c r="E207" i="6"/>
  <c r="J150" i="6"/>
  <c r="J149" i="6"/>
  <c r="E214" i="1"/>
  <c r="I134" i="6" l="1"/>
  <c r="M134" i="6" s="1"/>
  <c r="J134" i="6"/>
  <c r="N134" i="6" s="1"/>
  <c r="M133" i="6"/>
  <c r="E179" i="6"/>
  <c r="E77" i="6"/>
  <c r="E212" i="6"/>
  <c r="E213" i="1"/>
  <c r="L133" i="6"/>
  <c r="E213" i="6"/>
  <c r="E167" i="6"/>
  <c r="E170" i="6"/>
  <c r="E180" i="6"/>
  <c r="E181" i="6"/>
  <c r="E178" i="6"/>
  <c r="E166" i="6"/>
  <c r="K133" i="6"/>
  <c r="N133" i="6"/>
  <c r="M146" i="6"/>
  <c r="M147" i="6"/>
  <c r="G134" i="6"/>
  <c r="K134" i="6" s="1"/>
  <c r="E35" i="6"/>
  <c r="E71" i="6"/>
  <c r="E75" i="6"/>
  <c r="E91" i="6"/>
  <c r="E183" i="6"/>
  <c r="E209" i="6"/>
  <c r="G149" i="6"/>
  <c r="E34" i="6"/>
  <c r="E44" i="6"/>
  <c r="E48" i="6"/>
  <c r="E70" i="6"/>
  <c r="E74" i="6"/>
  <c r="E114" i="6"/>
  <c r="E182" i="6"/>
  <c r="E197" i="6"/>
  <c r="E208" i="6"/>
  <c r="E37" i="6"/>
  <c r="E47" i="6"/>
  <c r="E73" i="6"/>
  <c r="E113" i="6"/>
  <c r="E171" i="6"/>
  <c r="E185" i="6"/>
  <c r="E200" i="6"/>
  <c r="E222" i="6"/>
  <c r="N143" i="6"/>
  <c r="N145" i="6"/>
  <c r="N146" i="6"/>
  <c r="N147" i="6"/>
  <c r="E168" i="6"/>
  <c r="E36" i="6"/>
  <c r="E46" i="6"/>
  <c r="E72" i="6"/>
  <c r="E112" i="6"/>
  <c r="M145" i="6"/>
  <c r="E199" i="6"/>
  <c r="E223" i="6"/>
  <c r="K146" i="6"/>
  <c r="L135" i="6"/>
  <c r="C50" i="6"/>
  <c r="E45" i="6"/>
  <c r="E221" i="1"/>
  <c r="D50" i="6"/>
  <c r="E92" i="6"/>
  <c r="D93" i="6"/>
  <c r="K143" i="6"/>
  <c r="K145" i="6"/>
  <c r="K147" i="6"/>
  <c r="E90" i="6"/>
  <c r="L134" i="6"/>
  <c r="L149" i="6"/>
  <c r="E221" i="6"/>
  <c r="C51" i="6"/>
  <c r="M144" i="6"/>
  <c r="E222" i="1"/>
  <c r="E223" i="1"/>
  <c r="K150" i="6"/>
  <c r="L144" i="6"/>
  <c r="L143" i="6"/>
  <c r="C149" i="6"/>
  <c r="K135" i="6"/>
  <c r="M135" i="6"/>
  <c r="N135" i="6"/>
  <c r="N150" i="6"/>
  <c r="L150" i="6"/>
  <c r="M150" i="6"/>
  <c r="L128" i="6"/>
  <c r="K131" i="6"/>
  <c r="D51" i="6"/>
  <c r="L131" i="6"/>
  <c r="M131" i="6"/>
  <c r="E149" i="6"/>
  <c r="M149" i="6" s="1"/>
  <c r="K144" i="6"/>
  <c r="N131" i="6"/>
  <c r="N144" i="6"/>
  <c r="F149" i="6"/>
  <c r="N149" i="6" s="1"/>
  <c r="K128" i="6"/>
  <c r="C93" i="6"/>
  <c r="M128" i="6"/>
  <c r="N128" i="6"/>
  <c r="E169" i="6" l="1"/>
  <c r="K149" i="6"/>
  <c r="E93" i="6"/>
  <c r="E51" i="6"/>
  <c r="E50" i="6"/>
  <c r="E212" i="1" l="1"/>
  <c r="E210" i="1"/>
  <c r="E209" i="1"/>
  <c r="E208" i="1"/>
  <c r="E207" i="1"/>
  <c r="E179" i="1" l="1"/>
  <c r="E180" i="1"/>
  <c r="E181" i="1"/>
  <c r="E182" i="1"/>
  <c r="E183" i="1"/>
  <c r="E184" i="1"/>
  <c r="E185" i="1"/>
  <c r="E178" i="1"/>
  <c r="D149" i="1" l="1"/>
  <c r="E149" i="1"/>
  <c r="F149" i="1"/>
  <c r="G149" i="1"/>
  <c r="H149" i="1"/>
  <c r="I149" i="1"/>
  <c r="J149" i="1"/>
  <c r="D150" i="1"/>
  <c r="E150" i="1"/>
  <c r="F150" i="1"/>
  <c r="G150" i="1"/>
  <c r="H150" i="1"/>
  <c r="I150" i="1"/>
  <c r="J150" i="1"/>
  <c r="C150" i="1"/>
  <c r="C149" i="1"/>
  <c r="L143" i="1"/>
  <c r="M143" i="1"/>
  <c r="N143" i="1"/>
  <c r="L144" i="1"/>
  <c r="M144" i="1"/>
  <c r="N144" i="1"/>
  <c r="L145" i="1"/>
  <c r="M145" i="1"/>
  <c r="N145" i="1"/>
  <c r="L146" i="1"/>
  <c r="M146" i="1"/>
  <c r="N146" i="1"/>
  <c r="L147" i="1"/>
  <c r="M147" i="1"/>
  <c r="N147" i="1"/>
  <c r="K144" i="1"/>
  <c r="K145" i="1"/>
  <c r="K146" i="1"/>
  <c r="K147" i="1"/>
  <c r="K143" i="1"/>
  <c r="K150" i="1" l="1"/>
  <c r="L149" i="1"/>
  <c r="K149" i="1"/>
  <c r="M150" i="1"/>
  <c r="L150" i="1"/>
  <c r="N150" i="1"/>
  <c r="M149" i="1"/>
  <c r="N149" i="1"/>
  <c r="D135" i="1"/>
  <c r="E135" i="1"/>
  <c r="F135" i="1"/>
  <c r="G135" i="1"/>
  <c r="H135" i="1"/>
  <c r="I135" i="1"/>
  <c r="J135" i="1"/>
  <c r="C135" i="1"/>
  <c r="G134" i="1"/>
  <c r="H134" i="1"/>
  <c r="I134" i="1"/>
  <c r="J134" i="1"/>
  <c r="E134" i="1"/>
  <c r="F134" i="1"/>
  <c r="D134" i="1"/>
  <c r="C134" i="1"/>
  <c r="M134" i="1" l="1"/>
  <c r="M135" i="1"/>
  <c r="N135" i="1"/>
  <c r="K134" i="1"/>
  <c r="L134" i="1"/>
  <c r="N134" i="1"/>
  <c r="L135" i="1"/>
  <c r="K135" i="1"/>
  <c r="K129" i="1"/>
  <c r="M129" i="1"/>
  <c r="K131" i="1"/>
  <c r="M131" i="1"/>
  <c r="N131" i="1"/>
  <c r="K133" i="1"/>
  <c r="L133" i="1"/>
  <c r="M133" i="1"/>
  <c r="N133" i="1"/>
  <c r="M128" i="1"/>
  <c r="K128" i="1"/>
  <c r="N129" i="1"/>
  <c r="L129" i="1"/>
  <c r="K130" i="1"/>
  <c r="L130" i="1"/>
  <c r="M130" i="1"/>
  <c r="N130" i="1"/>
  <c r="L131" i="1"/>
  <c r="K132" i="1"/>
  <c r="L132" i="1"/>
  <c r="M132" i="1"/>
  <c r="N132" i="1"/>
  <c r="L128" i="1"/>
  <c r="N128" i="1"/>
  <c r="E114" i="1" l="1"/>
  <c r="E113" i="1"/>
  <c r="E112" i="1"/>
  <c r="E76" i="1" l="1"/>
  <c r="E72" i="1"/>
  <c r="E73" i="1" l="1"/>
  <c r="E71" i="1"/>
  <c r="E70" i="1"/>
  <c r="E74" i="1"/>
  <c r="E75" i="1"/>
  <c r="D51" i="1" l="1"/>
  <c r="D50" i="1"/>
  <c r="E48" i="1" l="1"/>
  <c r="E45" i="1"/>
  <c r="E47" i="1" l="1"/>
  <c r="C51" i="1"/>
  <c r="E51" i="1" s="1"/>
  <c r="E37" i="1"/>
  <c r="E44" i="1"/>
  <c r="C50" i="1"/>
  <c r="E50" i="1" s="1"/>
  <c r="E34" i="1"/>
  <c r="E46" i="1"/>
  <c r="E36" i="1"/>
  <c r="E35" i="1"/>
  <c r="E25" i="1" l="1"/>
  <c r="E16" i="1" l="1"/>
  <c r="E17" i="1" l="1"/>
  <c r="D20" i="1" l="1"/>
  <c r="E14" i="1"/>
  <c r="E15" i="1" l="1"/>
  <c r="C20" i="1"/>
  <c r="E20" i="1" s="1"/>
  <c r="E198" i="1" l="1"/>
  <c r="E197" i="1"/>
  <c r="E200" i="1" l="1"/>
  <c r="E199" i="1"/>
  <c r="D169" i="1" l="1"/>
  <c r="C169" i="1"/>
  <c r="E166" i="1"/>
  <c r="E171" i="1"/>
  <c r="E168" i="1"/>
  <c r="E170" i="1"/>
  <c r="E167" i="1"/>
  <c r="E169" i="1" l="1"/>
  <c r="E100" i="6"/>
  <c r="E100" i="1"/>
  <c r="E58" i="22"/>
  <c r="E58" i="21"/>
  <c r="E58" i="20"/>
  <c r="E58" i="19"/>
  <c r="E58" i="18"/>
  <c r="E58" i="17"/>
  <c r="E58" i="14"/>
  <c r="E58" i="13"/>
  <c r="E58" i="12"/>
  <c r="E58" i="16"/>
  <c r="E58" i="10"/>
  <c r="E58" i="9"/>
  <c r="E58" i="8"/>
  <c r="E58" i="6"/>
  <c r="E100" i="9" l="1"/>
  <c r="E100" i="18"/>
  <c r="E100" i="12"/>
  <c r="E100" i="21"/>
  <c r="E100" i="7"/>
  <c r="E100" i="15"/>
  <c r="E100" i="10"/>
  <c r="E100" i="16"/>
  <c r="E100" i="22"/>
  <c r="D103" i="17"/>
  <c r="E100" i="20"/>
  <c r="E104" i="20"/>
  <c r="E101" i="20"/>
  <c r="C103" i="20"/>
  <c r="E101" i="15"/>
  <c r="C103" i="15"/>
  <c r="E104" i="16"/>
  <c r="C103" i="16"/>
  <c r="E101" i="16"/>
  <c r="E101" i="7"/>
  <c r="C103" i="7"/>
  <c r="E105" i="10"/>
  <c r="E102" i="10"/>
  <c r="E100" i="13"/>
  <c r="C103" i="19"/>
  <c r="E101" i="19"/>
  <c r="E104" i="14"/>
  <c r="C103" i="14"/>
  <c r="E101" i="14"/>
  <c r="E101" i="6"/>
  <c r="E104" i="6"/>
  <c r="C103" i="6"/>
  <c r="E105" i="6"/>
  <c r="E102" i="6"/>
  <c r="E101" i="10"/>
  <c r="C103" i="10"/>
  <c r="E100" i="14"/>
  <c r="E105" i="22"/>
  <c r="E102" i="22"/>
  <c r="E105" i="18"/>
  <c r="E102" i="18"/>
  <c r="E105" i="13"/>
  <c r="E102" i="13"/>
  <c r="E105" i="9"/>
  <c r="E102" i="9"/>
  <c r="D103" i="20"/>
  <c r="D103" i="15"/>
  <c r="D103" i="16"/>
  <c r="D103" i="7"/>
  <c r="D103" i="12"/>
  <c r="E101" i="18"/>
  <c r="C103" i="18"/>
  <c r="E101" i="13"/>
  <c r="C103" i="13"/>
  <c r="E101" i="9"/>
  <c r="C103" i="9"/>
  <c r="E105" i="14"/>
  <c r="E102" i="14"/>
  <c r="D103" i="8"/>
  <c r="E104" i="22"/>
  <c r="C103" i="22"/>
  <c r="E101" i="22"/>
  <c r="E100" i="8"/>
  <c r="E100" i="17"/>
  <c r="E105" i="21"/>
  <c r="E102" i="21"/>
  <c r="E105" i="17"/>
  <c r="E102" i="17"/>
  <c r="E105" i="12"/>
  <c r="E102" i="12"/>
  <c r="E105" i="8"/>
  <c r="E102" i="8"/>
  <c r="D103" i="19"/>
  <c r="D103" i="14"/>
  <c r="D103" i="10"/>
  <c r="D103" i="6"/>
  <c r="E104" i="21"/>
  <c r="C103" i="21"/>
  <c r="E101" i="21"/>
  <c r="E104" i="12"/>
  <c r="E101" i="12"/>
  <c r="C103" i="12"/>
  <c r="C103" i="8"/>
  <c r="E103" i="8" s="1"/>
  <c r="E101" i="8"/>
  <c r="E105" i="19"/>
  <c r="E102" i="19"/>
  <c r="D103" i="21"/>
  <c r="E104" i="17"/>
  <c r="C103" i="17"/>
  <c r="E101" i="17"/>
  <c r="E100" i="19"/>
  <c r="E105" i="20"/>
  <c r="E102" i="20"/>
  <c r="E105" i="15"/>
  <c r="E102" i="15"/>
  <c r="E102" i="16"/>
  <c r="E105" i="16"/>
  <c r="E105" i="7"/>
  <c r="E102" i="7"/>
  <c r="D103" i="22"/>
  <c r="D103" i="18"/>
  <c r="D103" i="13"/>
  <c r="D103" i="9"/>
  <c r="C61" i="21"/>
  <c r="E59" i="21"/>
  <c r="C61" i="17"/>
  <c r="E59" i="17"/>
  <c r="E59" i="12"/>
  <c r="C61" i="12"/>
  <c r="E62" i="8"/>
  <c r="C61" i="8"/>
  <c r="E59" i="8"/>
  <c r="E59" i="20"/>
  <c r="C61" i="20"/>
  <c r="C61" i="15"/>
  <c r="E59" i="15"/>
  <c r="E59" i="16"/>
  <c r="C61" i="16"/>
  <c r="E59" i="7"/>
  <c r="C61" i="7"/>
  <c r="E63" i="19"/>
  <c r="E60" i="19"/>
  <c r="E63" i="14"/>
  <c r="E60" i="14"/>
  <c r="E63" i="10"/>
  <c r="E60" i="10"/>
  <c r="E63" i="6"/>
  <c r="E60" i="6"/>
  <c r="D61" i="21"/>
  <c r="D61" i="17"/>
  <c r="D61" i="12"/>
  <c r="D61" i="8"/>
  <c r="E63" i="7"/>
  <c r="E60" i="7"/>
  <c r="D61" i="22"/>
  <c r="C61" i="19"/>
  <c r="E59" i="19"/>
  <c r="E62" i="14"/>
  <c r="C61" i="14"/>
  <c r="E59" i="14"/>
  <c r="C61" i="10"/>
  <c r="E59" i="10"/>
  <c r="C61" i="6"/>
  <c r="E59" i="6"/>
  <c r="E63" i="20"/>
  <c r="E60" i="20"/>
  <c r="D61" i="13"/>
  <c r="E63" i="22"/>
  <c r="E60" i="22"/>
  <c r="E63" i="18"/>
  <c r="E60" i="18"/>
  <c r="E63" i="13"/>
  <c r="E60" i="13"/>
  <c r="E63" i="9"/>
  <c r="E60" i="9"/>
  <c r="D61" i="20"/>
  <c r="D61" i="15"/>
  <c r="D61" i="16"/>
  <c r="D61" i="7"/>
  <c r="E63" i="16"/>
  <c r="E60" i="16"/>
  <c r="D61" i="18"/>
  <c r="E58" i="15"/>
  <c r="E62" i="22"/>
  <c r="C61" i="22"/>
  <c r="E59" i="22"/>
  <c r="C61" i="18"/>
  <c r="E59" i="18"/>
  <c r="E62" i="13"/>
  <c r="C61" i="13"/>
  <c r="E59" i="13"/>
  <c r="E62" i="9"/>
  <c r="C61" i="9"/>
  <c r="E59" i="9"/>
  <c r="E63" i="15"/>
  <c r="E60" i="15"/>
  <c r="D61" i="9"/>
  <c r="E58" i="7"/>
  <c r="E63" i="21"/>
  <c r="E60" i="21"/>
  <c r="E63" i="17"/>
  <c r="E60" i="17"/>
  <c r="E63" i="12"/>
  <c r="E60" i="12"/>
  <c r="E63" i="8"/>
  <c r="E60" i="8"/>
  <c r="E58" i="1"/>
  <c r="D61" i="19"/>
  <c r="D61" i="14"/>
  <c r="D61" i="10"/>
  <c r="D61" i="6"/>
  <c r="E103" i="17" l="1"/>
  <c r="E103" i="12"/>
  <c r="E61" i="22"/>
  <c r="E103" i="14"/>
  <c r="E103" i="16"/>
  <c r="E61" i="14"/>
  <c r="E103" i="9"/>
  <c r="E103" i="21"/>
  <c r="E103" i="6"/>
  <c r="E61" i="18"/>
  <c r="E61" i="17"/>
  <c r="E103" i="20"/>
  <c r="E104" i="8"/>
  <c r="E101" i="1"/>
  <c r="C103" i="1"/>
  <c r="E103" i="18"/>
  <c r="E103" i="10"/>
  <c r="E103" i="7"/>
  <c r="E104" i="15"/>
  <c r="E104" i="18"/>
  <c r="E104" i="10"/>
  <c r="D103" i="1"/>
  <c r="E103" i="22"/>
  <c r="E104" i="7"/>
  <c r="E104" i="9"/>
  <c r="E103" i="19"/>
  <c r="E103" i="13"/>
  <c r="E102" i="1"/>
  <c r="E105" i="1"/>
  <c r="E104" i="19"/>
  <c r="E104" i="13"/>
  <c r="E103" i="15"/>
  <c r="E61" i="13"/>
  <c r="E62" i="10"/>
  <c r="D61" i="1"/>
  <c r="E62" i="16"/>
  <c r="E62" i="12"/>
  <c r="E61" i="15"/>
  <c r="E59" i="1"/>
  <c r="C61" i="1"/>
  <c r="E62" i="18"/>
  <c r="E61" i="6"/>
  <c r="E61" i="7"/>
  <c r="E62" i="15"/>
  <c r="E62" i="17"/>
  <c r="E61" i="9"/>
  <c r="E63" i="1"/>
  <c r="E60" i="1"/>
  <c r="E62" i="6"/>
  <c r="E61" i="19"/>
  <c r="E61" i="20"/>
  <c r="E61" i="8"/>
  <c r="E62" i="19"/>
  <c r="E62" i="7"/>
  <c r="E61" i="21"/>
  <c r="E61" i="10"/>
  <c r="E61" i="16"/>
  <c r="E62" i="20"/>
  <c r="E61" i="12"/>
  <c r="E62" i="21"/>
  <c r="E77" i="1"/>
  <c r="E61" i="1" l="1"/>
  <c r="E103" i="1"/>
  <c r="E104" i="1"/>
  <c r="E62" i="1"/>
  <c r="D93" i="1" l="1"/>
  <c r="E91" i="1"/>
  <c r="C93" i="1"/>
  <c r="E90" i="1"/>
  <c r="E92" i="1"/>
  <c r="E93" i="1" l="1"/>
  <c r="E49" i="22" l="1"/>
  <c r="E49" i="21"/>
  <c r="E49" i="20"/>
  <c r="E49" i="19"/>
  <c r="E49" i="18"/>
  <c r="E49" i="17"/>
  <c r="E49" i="15"/>
  <c r="E49" i="14"/>
  <c r="E49" i="13"/>
  <c r="E49" i="12"/>
  <c r="E49" i="16"/>
  <c r="E49" i="10"/>
  <c r="E49" i="9"/>
  <c r="E49" i="8"/>
  <c r="E49" i="7"/>
  <c r="E49" i="6"/>
  <c r="E49" i="1"/>
  <c r="D24" i="6" l="1"/>
  <c r="D24" i="1" l="1"/>
  <c r="D24" i="8"/>
  <c r="D24" i="7"/>
  <c r="D24" i="9"/>
  <c r="D24" i="10"/>
  <c r="D24" i="12"/>
  <c r="D24" i="14"/>
  <c r="D24" i="13"/>
  <c r="D24" i="16"/>
  <c r="D24" i="19"/>
  <c r="D24" i="22"/>
  <c r="D24" i="15"/>
  <c r="D24" i="17"/>
  <c r="D24" i="21"/>
  <c r="D24" i="20"/>
  <c r="D24" i="18"/>
  <c r="E22" i="6" l="1"/>
  <c r="E23" i="6" l="1"/>
  <c r="E22" i="12"/>
  <c r="E22" i="18"/>
  <c r="E22" i="19"/>
  <c r="E22" i="1"/>
  <c r="E22" i="7"/>
  <c r="E22" i="17"/>
  <c r="E22" i="22"/>
  <c r="E22" i="16"/>
  <c r="E22" i="9"/>
  <c r="E22" i="10"/>
  <c r="E22" i="21"/>
  <c r="E22" i="15"/>
  <c r="E22" i="8"/>
  <c r="E22" i="13"/>
  <c r="E22" i="14"/>
  <c r="E22" i="20"/>
  <c r="E23" i="19" l="1"/>
  <c r="E23" i="18"/>
  <c r="E23" i="10"/>
  <c r="E23" i="12"/>
  <c r="E23" i="9"/>
  <c r="E23" i="16"/>
  <c r="E23" i="13"/>
  <c r="E23" i="17"/>
  <c r="E23" i="21"/>
  <c r="E23" i="14"/>
  <c r="E23" i="8"/>
  <c r="E23" i="7"/>
  <c r="E23" i="20"/>
  <c r="E23" i="22"/>
  <c r="E23" i="1"/>
  <c r="E23" i="15"/>
  <c r="E21" i="6" l="1"/>
  <c r="C24" i="6"/>
  <c r="E24" i="6" s="1"/>
  <c r="E21" i="22" l="1"/>
  <c r="C24" i="22"/>
  <c r="E24" i="22" s="1"/>
  <c r="E21" i="13"/>
  <c r="C24" i="13"/>
  <c r="E24" i="13" s="1"/>
  <c r="E21" i="17"/>
  <c r="C24" i="17"/>
  <c r="E24" i="17" s="1"/>
  <c r="E21" i="7"/>
  <c r="C24" i="7"/>
  <c r="E24" i="7" s="1"/>
  <c r="E21" i="15"/>
  <c r="C24" i="15"/>
  <c r="E24" i="15" s="1"/>
  <c r="E21" i="1"/>
  <c r="C24" i="1"/>
  <c r="E24" i="1" s="1"/>
  <c r="E21" i="21"/>
  <c r="C24" i="21"/>
  <c r="E24" i="21" s="1"/>
  <c r="E21" i="19"/>
  <c r="C24" i="19"/>
  <c r="E24" i="19" s="1"/>
  <c r="E21" i="10"/>
  <c r="C24" i="10"/>
  <c r="E24" i="10" s="1"/>
  <c r="E21" i="18"/>
  <c r="C24" i="18"/>
  <c r="E24" i="18" s="1"/>
  <c r="E21" i="14"/>
  <c r="C24" i="14"/>
  <c r="E24" i="14" s="1"/>
  <c r="E21" i="9"/>
  <c r="C24" i="9"/>
  <c r="E24" i="9" s="1"/>
  <c r="E21" i="12"/>
  <c r="C24" i="12"/>
  <c r="E24" i="12" s="1"/>
  <c r="E21" i="8"/>
  <c r="C24" i="8"/>
  <c r="E24" i="8" s="1"/>
  <c r="E21" i="16"/>
  <c r="C24" i="16"/>
  <c r="E24" i="16" s="1"/>
  <c r="E21" i="20"/>
  <c r="C24" i="20"/>
  <c r="E24" i="20" s="1"/>
</calcChain>
</file>

<file path=xl/sharedStrings.xml><?xml version="1.0" encoding="utf-8"?>
<sst xmlns="http://schemas.openxmlformats.org/spreadsheetml/2006/main" count="2973" uniqueCount="105">
  <si>
    <t>Andalucía</t>
  </si>
  <si>
    <t>Com. Valenciana</t>
  </si>
  <si>
    <t>Aragón</t>
  </si>
  <si>
    <t>Extremadura</t>
  </si>
  <si>
    <t>Principado de Asturias</t>
  </si>
  <si>
    <t>Galicia</t>
  </si>
  <si>
    <t>Balears, Illes</t>
  </si>
  <si>
    <t>Madrid, Comunidad de</t>
  </si>
  <si>
    <t>Canarias</t>
  </si>
  <si>
    <t>Murcia, Región de</t>
  </si>
  <si>
    <t>Cantabria</t>
  </si>
  <si>
    <t>Navarra, Comunidad Foral de</t>
  </si>
  <si>
    <t>Castilla y León</t>
  </si>
  <si>
    <t>País Vasco</t>
  </si>
  <si>
    <t>Castilla - La Mancha</t>
  </si>
  <si>
    <t>Rioja, La</t>
  </si>
  <si>
    <t>Cataluña</t>
  </si>
  <si>
    <t>VÍCTIMAS</t>
  </si>
  <si>
    <t>Víctimas Españolas</t>
  </si>
  <si>
    <t>Víctimas Extranjeras</t>
  </si>
  <si>
    <t>% Extranjeras entre las víctimas</t>
  </si>
  <si>
    <t>% Extranjeras entre las Renuncias</t>
  </si>
  <si>
    <t>DENUNCIAS RECIBIDAS - TOTAL</t>
  </si>
  <si>
    <t>RENUNCIAS (La victima se acoge a la dispensa a la  obligacion de declarar como testigo)</t>
  </si>
  <si>
    <t>Renuncias por Española</t>
  </si>
  <si>
    <t>Renuncias por Extranjera</t>
  </si>
  <si>
    <t>Víctimas de Violencia de Género cada 10.000 Mujeres</t>
  </si>
  <si>
    <t>Incoadas</t>
  </si>
  <si>
    <t>Adoptadas</t>
  </si>
  <si>
    <t>Inadmitidas</t>
  </si>
  <si>
    <t>Denegadas</t>
  </si>
  <si>
    <t>Sobreseimientos libres</t>
  </si>
  <si>
    <t xml:space="preserve">Sobreseimientos provisionales </t>
  </si>
  <si>
    <t>Sentencias Condenatorias</t>
  </si>
  <si>
    <t>Sentencias Absolutorias</t>
  </si>
  <si>
    <t>Elevación</t>
  </si>
  <si>
    <t>Porcentaje Sentencias Condenatorias</t>
  </si>
  <si>
    <t>Porcentaje Terminacion por SP</t>
  </si>
  <si>
    <t>Personas enjuiciadas</t>
  </si>
  <si>
    <t>% condenas entre los españoles enjuiciados</t>
  </si>
  <si>
    <t>% condenas entre los extranjeros enjuiciados</t>
  </si>
  <si>
    <t>Condenado Español</t>
  </si>
  <si>
    <t>Condenado Extranjero</t>
  </si>
  <si>
    <t>Sumarios</t>
  </si>
  <si>
    <t>ASUNTOS PENALES</t>
  </si>
  <si>
    <t>Diligencia Urgentes</t>
  </si>
  <si>
    <t>Diligencia Previas</t>
  </si>
  <si>
    <t>Procedimientos abreviados</t>
  </si>
  <si>
    <t>Juicios sobre delitos leves</t>
  </si>
  <si>
    <t xml:space="preserve">Procesos por aceptacion de decreto </t>
  </si>
  <si>
    <t>Ley Orgánica 5/95 Jurado</t>
  </si>
  <si>
    <t>Por Sententencia Condenatoria 
con conformidad</t>
  </si>
  <si>
    <t>Por Sententencia Condenatoria 
sin conformidad</t>
  </si>
  <si>
    <t>Sentencia Absolutoria</t>
  </si>
  <si>
    <t>Porcentaje de Sentencias condenatorias</t>
  </si>
  <si>
    <t>Asuntos Total</t>
  </si>
  <si>
    <t>Procedimientos Abreviados</t>
  </si>
  <si>
    <t>Diligencias Urgentes</t>
  </si>
  <si>
    <t>EVOLUCIÓN</t>
  </si>
  <si>
    <t>Sumario</t>
  </si>
  <si>
    <t>Proc.Abrev.</t>
  </si>
  <si>
    <t>Proc.Jurado</t>
  </si>
  <si>
    <t>TOTAL</t>
  </si>
  <si>
    <t>Condenatorias</t>
  </si>
  <si>
    <t>Absolutorias</t>
  </si>
  <si>
    <t>Sobreseimiento Libre</t>
  </si>
  <si>
    <t>Sobreseimiento Provisional</t>
  </si>
  <si>
    <t>Otras</t>
  </si>
  <si>
    <t>Total</t>
  </si>
  <si>
    <t>Juicios sobre Delitos Leves</t>
  </si>
  <si>
    <t>Juicios de Faltas</t>
  </si>
  <si>
    <t>Estimatorios Sentencias Condenatorias</t>
  </si>
  <si>
    <t>Estimatorios Sentencias Absolutorias</t>
  </si>
  <si>
    <t>Desestimatorios Sentencias Condenatorias</t>
  </si>
  <si>
    <t>Desestimatorios Sentencias Absolutorias</t>
  </si>
  <si>
    <t>Por Otras Causas</t>
  </si>
  <si>
    <t>Porcentaje Estimación Recursos contra Sentencias Condenatorias</t>
  </si>
  <si>
    <t>Porcentaje Estimación Recursos contra Sentencias Absolutorias</t>
  </si>
  <si>
    <t>Procedimientos Jurado</t>
  </si>
  <si>
    <t>RECURSOS (APELACIONES DE SENTENCIAS)</t>
  </si>
  <si>
    <t>Juicios por Deliltos Leves</t>
  </si>
  <si>
    <t>PROCESOS PRIMERA INSTANCIA  Total</t>
  </si>
  <si>
    <t>Sentencias Con imposicion Medidas por delitos VG</t>
  </si>
  <si>
    <t>Sentencias Sin imposicion Medidas por delitos VG</t>
  </si>
  <si>
    <t>TOTAL Sentencias Por delitos VG</t>
  </si>
  <si>
    <t>Sentencias previa conformidad por delito VG</t>
  </si>
  <si>
    <t>Español</t>
  </si>
  <si>
    <t>Extranjero</t>
  </si>
  <si>
    <t>CON IMPOSICIÓN DE MEDIDAS</t>
  </si>
  <si>
    <t>Total Menores Enjuiciados</t>
  </si>
  <si>
    <t>SIN IMPOSICION DE  MEDIDAS</t>
  </si>
  <si>
    <t>Registrados</t>
  </si>
  <si>
    <t>Resueltos</t>
  </si>
  <si>
    <t>Pendientes al finalizar</t>
  </si>
  <si>
    <t>Confirmaciones en Apelación P.Delito</t>
  </si>
  <si>
    <t>Revocaciones en Apelación P.Delito</t>
  </si>
  <si>
    <t>Anulaciones en Apelación P.Delito</t>
  </si>
  <si>
    <t>Porcentaje Confirmaciones P.Delitos</t>
  </si>
  <si>
    <t>% condenados entre los  enjuiciados</t>
  </si>
  <si>
    <t>Evolución</t>
  </si>
  <si>
    <t>Víctimas Españolas menores</t>
  </si>
  <si>
    <t>Víctimas Extranjeras menores</t>
  </si>
  <si>
    <t>1º Trimestre 2021</t>
  </si>
  <si>
    <t>1º Trimestre 2020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</si>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</sst>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0"/>
      <color theme="1"/>
      <name val="Verdana"/>
      <family val="2"/>
    </font>
    <font>
      <sz val="11"/>
      <color theme="1"/>
      <name val="Calibri"/>
      <family val="2"/>
      <scheme val="minor"/>
    </font>
    <font>
      <b/>
      <sz val="12"/>
      <color theme="1"/>
      <name val="Verdana"/>
      <family val="2"/>
    </font>
    <font>
      <b/>
      <sz val="14"/>
      <color theme="0"/>
      <name val="Verdana"/>
      <family val="2"/>
    </font>
    <font>
      <b/>
      <sz val="18"/>
      <color theme="4"/>
      <name val="Calibri"/>
      <family val="2"/>
      <scheme val="minor"/>
    </font>
    <font>
      <b/>
      <sz val="10"/>
      <color theme="4"/>
      <name val="Verdana"/>
      <family val="2"/>
    </font>
    <font>
      <b/>
      <sz val="11"/>
      <color theme="4"/>
      <name val="Verdana"/>
      <family val="2"/>
    </font>
    <font>
      <sz val="11"/>
      <color theme="1"/>
      <name val="Verdana"/>
      <family val="2"/>
    </font>
    <font>
      <b/>
      <sz val="11"/>
      <color theme="3"/>
      <name val="Verdana"/>
      <family val="2"/>
    </font>
    <font>
      <b/>
      <sz val="11"/>
      <color rgb="FF4F81BD"/>
      <name val="Verdana"/>
      <family val="2"/>
    </font>
    <font>
      <b/>
      <sz val="16"/>
      <color theme="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ck">
        <color theme="4"/>
      </left>
      <right/>
      <top style="thick">
        <color theme="4"/>
      </top>
      <bottom style="thick">
        <color theme="4"/>
      </bottom>
      <diagonal/>
    </border>
    <border>
      <left/>
      <right/>
      <top style="thick">
        <color theme="4"/>
      </top>
      <bottom style="thick">
        <color theme="4"/>
      </bottom>
      <diagonal/>
    </border>
    <border>
      <left/>
      <right style="thick">
        <color theme="4"/>
      </right>
      <top style="thick">
        <color theme="4"/>
      </top>
      <bottom style="thick">
        <color theme="4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 style="thin">
        <color theme="0"/>
      </left>
      <right style="thin">
        <color theme="0"/>
      </right>
      <top/>
      <bottom style="medium">
        <color theme="4" tint="0.79995117038483843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medium">
        <color theme="4" tint="0.79995117038483843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rgb="FFDCE6F1"/>
      </top>
      <bottom style="medium">
        <color rgb="FFDCE6F1"/>
      </bottom>
      <diagonal/>
    </border>
    <border>
      <left/>
      <right/>
      <top/>
      <bottom style="medium">
        <color rgb="FFDCE6F1"/>
      </bottom>
      <diagonal/>
    </border>
    <border>
      <left style="thin">
        <color theme="0"/>
      </left>
      <right/>
      <top/>
      <bottom style="medium">
        <color theme="4" tint="0.79995117038483843"/>
      </bottom>
      <diagonal/>
    </border>
    <border>
      <left/>
      <right style="thin">
        <color theme="0"/>
      </right>
      <top/>
      <bottom style="medium">
        <color theme="4" tint="0.79995117038483843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Alignment="1">
      <alignment horizontal="left" vertical="center"/>
    </xf>
    <xf numFmtId="0" fontId="6" fillId="0" borderId="4" xfId="0" applyFont="1" applyFill="1" applyBorder="1" applyAlignment="1" applyProtection="1">
      <alignment horizontal="left" vertical="center" wrapText="1"/>
      <protection locked="0"/>
    </xf>
    <xf numFmtId="3" fontId="7" fillId="0" borderId="4" xfId="0" applyNumberFormat="1" applyFont="1" applyBorder="1" applyAlignment="1">
      <alignment horizontal="right" vertical="center"/>
    </xf>
    <xf numFmtId="164" fontId="7" fillId="0" borderId="4" xfId="0" applyNumberFormat="1" applyFont="1" applyBorder="1" applyAlignment="1">
      <alignment horizontal="right" vertical="center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5" fillId="3" borderId="5" xfId="0" applyFont="1" applyFill="1" applyBorder="1" applyAlignment="1">
      <alignment horizontal="center" vertical="center" wrapText="1"/>
    </xf>
    <xf numFmtId="0" fontId="0" fillId="4" borderId="0" xfId="0" applyFill="1"/>
    <xf numFmtId="3" fontId="7" fillId="0" borderId="7" xfId="0" applyNumberFormat="1" applyFont="1" applyBorder="1" applyAlignment="1">
      <alignment horizontal="right" vertical="center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164" fontId="0" fillId="0" borderId="0" xfId="0" applyNumberFormat="1"/>
    <xf numFmtId="10" fontId="0" fillId="0" borderId="0" xfId="0" applyNumberFormat="1"/>
    <xf numFmtId="0" fontId="8" fillId="0" borderId="4" xfId="0" applyFont="1" applyFill="1" applyBorder="1" applyAlignment="1" applyProtection="1">
      <alignment horizontal="left" vertical="center" wrapText="1"/>
      <protection locked="0"/>
    </xf>
    <xf numFmtId="0" fontId="9" fillId="0" borderId="11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164" fontId="7" fillId="0" borderId="0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0" fontId="10" fillId="5" borderId="0" xfId="0" applyFont="1" applyFill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0" fillId="0" borderId="0" xfId="0" applyFill="1"/>
    <xf numFmtId="0" fontId="0" fillId="6" borderId="0" xfId="0" applyFill="1"/>
    <xf numFmtId="0" fontId="4" fillId="0" borderId="1" xfId="1" applyFont="1" applyBorder="1" applyAlignment="1">
      <alignment horizontal="left" vertical="center" indent="6"/>
    </xf>
    <xf numFmtId="0" fontId="4" fillId="0" borderId="2" xfId="1" applyFont="1" applyBorder="1" applyAlignment="1">
      <alignment horizontal="left" vertical="center" indent="6"/>
    </xf>
    <xf numFmtId="0" fontId="4" fillId="0" borderId="3" xfId="1" applyFont="1" applyBorder="1" applyAlignment="1">
      <alignment horizontal="left" vertical="center" indent="6"/>
    </xf>
    <xf numFmtId="0" fontId="3" fillId="2" borderId="0" xfId="1" applyFont="1" applyFill="1" applyAlignment="1">
      <alignment horizontal="center" vertical="center"/>
    </xf>
    <xf numFmtId="0" fontId="5" fillId="3" borderId="13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104774</xdr:rowOff>
    </xdr:from>
    <xdr:to>
      <xdr:col>18</xdr:col>
      <xdr:colOff>723900</xdr:colOff>
      <xdr:row>7</xdr:row>
      <xdr:rowOff>57149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71525" y="104774"/>
          <a:ext cx="13668375" cy="134302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informe sobre violencia de género</a:t>
          </a:r>
          <a:endParaRPr lang="es-ES" sz="1100" b="1" i="0" u="none" strike="noStrike" cap="none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720000" algn="ctr"/>
          <a:endParaRPr lang="es-ES" sz="1100" b="1" i="0" u="none" strike="noStrike" cap="none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72000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Datos por T.S.J.</a:t>
          </a:r>
        </a:p>
      </xdr:txBody>
    </xdr:sp>
    <xdr:clientData/>
  </xdr:twoCellAnchor>
  <xdr:twoCellAnchor editAs="oneCell">
    <xdr:from>
      <xdr:col>1</xdr:col>
      <xdr:colOff>95250</xdr:colOff>
      <xdr:row>0</xdr:row>
      <xdr:rowOff>161924</xdr:rowOff>
    </xdr:from>
    <xdr:to>
      <xdr:col>2</xdr:col>
      <xdr:colOff>243514</xdr:colOff>
      <xdr:row>7</xdr:row>
      <xdr:rowOff>19050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857250" y="161924"/>
          <a:ext cx="910264" cy="124777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20</xdr:col>
      <xdr:colOff>590550</xdr:colOff>
      <xdr:row>0</xdr:row>
      <xdr:rowOff>171450</xdr:rowOff>
    </xdr:from>
    <xdr:to>
      <xdr:col>22</xdr:col>
      <xdr:colOff>38100</xdr:colOff>
      <xdr:row>5</xdr:row>
      <xdr:rowOff>152400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30550" y="171450"/>
          <a:ext cx="781050" cy="971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Cataluña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28573</xdr:colOff>
      <xdr:row>26</xdr:row>
      <xdr:rowOff>28575</xdr:rowOff>
    </xdr:from>
    <xdr:to>
      <xdr:col>10</xdr:col>
      <xdr:colOff>237748</xdr:colOff>
      <xdr:row>30</xdr:row>
      <xdr:rowOff>38100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866773" y="6048375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57150</xdr:colOff>
      <xdr:row>38</xdr:row>
      <xdr:rowOff>9525</xdr:rowOff>
    </xdr:from>
    <xdr:to>
      <xdr:col>10</xdr:col>
      <xdr:colOff>266325</xdr:colOff>
      <xdr:row>39</xdr:row>
      <xdr:rowOff>142800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895350" y="869632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1</xdr:col>
      <xdr:colOff>9524</xdr:colOff>
      <xdr:row>52</xdr:row>
      <xdr:rowOff>19050</xdr:rowOff>
    </xdr:from>
    <xdr:to>
      <xdr:col>10</xdr:col>
      <xdr:colOff>218699</xdr:colOff>
      <xdr:row>53</xdr:row>
      <xdr:rowOff>152400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847724" y="120396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64</xdr:row>
      <xdr:rowOff>85725</xdr:rowOff>
    </xdr:from>
    <xdr:to>
      <xdr:col>10</xdr:col>
      <xdr:colOff>209175</xdr:colOff>
      <xdr:row>66</xdr:row>
      <xdr:rowOff>57150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838200" y="149733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/>
      </xdr:nvSpPr>
      <xdr:spPr>
        <a:xfrm>
          <a:off x="838200" y="176974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/>
      </xdr:nvSpPr>
      <xdr:spPr>
        <a:xfrm>
          <a:off x="838200" y="18345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9525</xdr:colOff>
      <xdr:row>93</xdr:row>
      <xdr:rowOff>123825</xdr:rowOff>
    </xdr:from>
    <xdr:to>
      <xdr:col>10</xdr:col>
      <xdr:colOff>218700</xdr:colOff>
      <xdr:row>95</xdr:row>
      <xdr:rowOff>95250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/>
      </xdr:nvSpPr>
      <xdr:spPr>
        <a:xfrm>
          <a:off x="847725" y="219932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38100</xdr:colOff>
      <xdr:row>106</xdr:row>
      <xdr:rowOff>76200</xdr:rowOff>
    </xdr:from>
    <xdr:to>
      <xdr:col>10</xdr:col>
      <xdr:colOff>247275</xdr:colOff>
      <xdr:row>108</xdr:row>
      <xdr:rowOff>47625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/>
      </xdr:nvSpPr>
      <xdr:spPr>
        <a:xfrm>
          <a:off x="876300" y="249459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/>
      </xdr:nvSpPr>
      <xdr:spPr>
        <a:xfrm>
          <a:off x="838200" y="26269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/>
      </xdr:nvSpPr>
      <xdr:spPr>
        <a:xfrm>
          <a:off x="838200" y="26917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0</xdr:col>
      <xdr:colOff>800100</xdr:colOff>
      <xdr:row>136</xdr:row>
      <xdr:rowOff>0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/>
      </xdr:nvSpPr>
      <xdr:spPr>
        <a:xfrm>
          <a:off x="800100" y="308038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161</xdr:row>
      <xdr:rowOff>28575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/>
      </xdr:nvSpPr>
      <xdr:spPr>
        <a:xfrm>
          <a:off x="838200" y="366522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0</xdr:col>
      <xdr:colOff>800100</xdr:colOff>
      <xdr:row>171</xdr:row>
      <xdr:rowOff>133350</xdr:rowOff>
    </xdr:from>
    <xdr:ext cx="11534400" cy="295275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/>
      </xdr:nvSpPr>
      <xdr:spPr>
        <a:xfrm>
          <a:off x="800100" y="393096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0</xdr:colOff>
      <xdr:row>186</xdr:row>
      <xdr:rowOff>47625</xdr:rowOff>
    </xdr:from>
    <xdr:ext cx="11534400" cy="313200"/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/>
      </xdr:nvSpPr>
      <xdr:spPr>
        <a:xfrm>
          <a:off x="838200" y="423481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/>
      </xdr:nvSpPr>
      <xdr:spPr>
        <a:xfrm>
          <a:off x="838200" y="40252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0</xdr:col>
      <xdr:colOff>819150</xdr:colOff>
      <xdr:row>201</xdr:row>
      <xdr:rowOff>38100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/>
      </xdr:nvSpPr>
      <xdr:spPr>
        <a:xfrm>
          <a:off x="819150" y="452818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0</xdr:col>
      <xdr:colOff>819150</xdr:colOff>
      <xdr:row>215</xdr:row>
      <xdr:rowOff>19050</xdr:rowOff>
    </xdr:from>
    <xdr:ext cx="11534400" cy="295275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SpPr/>
      </xdr:nvSpPr>
      <xdr:spPr>
        <a:xfrm>
          <a:off x="819150" y="485013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9525</xdr:colOff>
      <xdr:row>151</xdr:row>
      <xdr:rowOff>76200</xdr:rowOff>
    </xdr:from>
    <xdr:ext cx="11534400" cy="342900"/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SpPr/>
      </xdr:nvSpPr>
      <xdr:spPr>
        <a:xfrm>
          <a:off x="847725" y="34699575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Com. Valenciana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0</xdr:col>
      <xdr:colOff>838198</xdr:colOff>
      <xdr:row>26</xdr:row>
      <xdr:rowOff>38100</xdr:rowOff>
    </xdr:from>
    <xdr:to>
      <xdr:col>10</xdr:col>
      <xdr:colOff>209173</xdr:colOff>
      <xdr:row>30</xdr:row>
      <xdr:rowOff>47625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/>
      </xdr:nvSpPr>
      <xdr:spPr>
        <a:xfrm>
          <a:off x="838198" y="6057900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809625</xdr:colOff>
      <xdr:row>37</xdr:row>
      <xdr:rowOff>152400</xdr:rowOff>
    </xdr:from>
    <xdr:to>
      <xdr:col>10</xdr:col>
      <xdr:colOff>180600</xdr:colOff>
      <xdr:row>39</xdr:row>
      <xdr:rowOff>123750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/>
      </xdr:nvSpPr>
      <xdr:spPr>
        <a:xfrm>
          <a:off x="809625" y="867727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0</xdr:col>
      <xdr:colOff>828674</xdr:colOff>
      <xdr:row>52</xdr:row>
      <xdr:rowOff>19050</xdr:rowOff>
    </xdr:from>
    <xdr:to>
      <xdr:col>10</xdr:col>
      <xdr:colOff>199649</xdr:colOff>
      <xdr:row>53</xdr:row>
      <xdr:rowOff>152400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/>
      </xdr:nvSpPr>
      <xdr:spPr>
        <a:xfrm>
          <a:off x="828674" y="120396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19050</xdr:colOff>
      <xdr:row>64</xdr:row>
      <xdr:rowOff>0</xdr:rowOff>
    </xdr:from>
    <xdr:to>
      <xdr:col>10</xdr:col>
      <xdr:colOff>228225</xdr:colOff>
      <xdr:row>65</xdr:row>
      <xdr:rowOff>133350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/>
      </xdr:nvSpPr>
      <xdr:spPr>
        <a:xfrm>
          <a:off x="857250" y="148875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/>
      </xdr:nvSpPr>
      <xdr:spPr>
        <a:xfrm>
          <a:off x="838200" y="176974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SpPr/>
      </xdr:nvSpPr>
      <xdr:spPr>
        <a:xfrm>
          <a:off x="838200" y="18345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28575</xdr:colOff>
      <xdr:row>94</xdr:row>
      <xdr:rowOff>28575</xdr:rowOff>
    </xdr:from>
    <xdr:to>
      <xdr:col>10</xdr:col>
      <xdr:colOff>237750</xdr:colOff>
      <xdr:row>96</xdr:row>
      <xdr:rowOff>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SpPr/>
      </xdr:nvSpPr>
      <xdr:spPr>
        <a:xfrm>
          <a:off x="866775" y="220599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0</xdr:col>
      <xdr:colOff>828675</xdr:colOff>
      <xdr:row>106</xdr:row>
      <xdr:rowOff>9525</xdr:rowOff>
    </xdr:from>
    <xdr:to>
      <xdr:col>10</xdr:col>
      <xdr:colOff>199650</xdr:colOff>
      <xdr:row>107</xdr:row>
      <xdr:rowOff>142875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SpPr/>
      </xdr:nvSpPr>
      <xdr:spPr>
        <a:xfrm>
          <a:off x="828675" y="248793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SpPr/>
      </xdr:nvSpPr>
      <xdr:spPr>
        <a:xfrm>
          <a:off x="838200" y="26269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SpPr/>
      </xdr:nvSpPr>
      <xdr:spPr>
        <a:xfrm>
          <a:off x="838200" y="26917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0</xdr:col>
      <xdr:colOff>809625</xdr:colOff>
      <xdr:row>136</xdr:row>
      <xdr:rowOff>28575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SpPr/>
      </xdr:nvSpPr>
      <xdr:spPr>
        <a:xfrm>
          <a:off x="809625" y="308324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19050</xdr:colOff>
      <xdr:row>161</xdr:row>
      <xdr:rowOff>9525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SpPr/>
      </xdr:nvSpPr>
      <xdr:spPr>
        <a:xfrm>
          <a:off x="857250" y="36633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9525</xdr:colOff>
      <xdr:row>172</xdr:row>
      <xdr:rowOff>38100</xdr:rowOff>
    </xdr:from>
    <xdr:ext cx="11534400" cy="295275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A00-000012000000}"/>
            </a:ext>
          </a:extLst>
        </xdr:cNvPr>
        <xdr:cNvSpPr/>
      </xdr:nvSpPr>
      <xdr:spPr>
        <a:xfrm>
          <a:off x="847725" y="39462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0</xdr:col>
      <xdr:colOff>819150</xdr:colOff>
      <xdr:row>186</xdr:row>
      <xdr:rowOff>57150</xdr:rowOff>
    </xdr:from>
    <xdr:ext cx="11534400" cy="313200"/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SpPr/>
      </xdr:nvSpPr>
      <xdr:spPr>
        <a:xfrm>
          <a:off x="819150" y="423576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A00-000014000000}"/>
            </a:ext>
          </a:extLst>
        </xdr:cNvPr>
        <xdr:cNvSpPr/>
      </xdr:nvSpPr>
      <xdr:spPr>
        <a:xfrm>
          <a:off x="838200" y="422910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0</xdr:colOff>
      <xdr:row>201</xdr:row>
      <xdr:rowOff>19050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A00-000015000000}"/>
            </a:ext>
          </a:extLst>
        </xdr:cNvPr>
        <xdr:cNvSpPr/>
      </xdr:nvSpPr>
      <xdr:spPr>
        <a:xfrm>
          <a:off x="838200" y="452628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0</xdr:col>
      <xdr:colOff>809625</xdr:colOff>
      <xdr:row>214</xdr:row>
      <xdr:rowOff>152400</xdr:rowOff>
    </xdr:from>
    <xdr:ext cx="11534400" cy="295275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A00-000016000000}"/>
            </a:ext>
          </a:extLst>
        </xdr:cNvPr>
        <xdr:cNvSpPr/>
      </xdr:nvSpPr>
      <xdr:spPr>
        <a:xfrm>
          <a:off x="809625" y="484536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19050</xdr:colOff>
      <xdr:row>150</xdr:row>
      <xdr:rowOff>152400</xdr:rowOff>
    </xdr:from>
    <xdr:ext cx="11534400" cy="342900"/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A00-000017000000}"/>
            </a:ext>
          </a:extLst>
        </xdr:cNvPr>
        <xdr:cNvSpPr/>
      </xdr:nvSpPr>
      <xdr:spPr>
        <a:xfrm>
          <a:off x="857250" y="34594800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28573</xdr:colOff>
      <xdr:row>26</xdr:row>
      <xdr:rowOff>95250</xdr:rowOff>
    </xdr:from>
    <xdr:to>
      <xdr:col>10</xdr:col>
      <xdr:colOff>237748</xdr:colOff>
      <xdr:row>30</xdr:row>
      <xdr:rowOff>104775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/>
      </xdr:nvSpPr>
      <xdr:spPr>
        <a:xfrm>
          <a:off x="866773" y="6115050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19050</xdr:colOff>
      <xdr:row>38</xdr:row>
      <xdr:rowOff>47625</xdr:rowOff>
    </xdr:from>
    <xdr:to>
      <xdr:col>10</xdr:col>
      <xdr:colOff>228225</xdr:colOff>
      <xdr:row>40</xdr:row>
      <xdr:rowOff>18975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/>
      </xdr:nvSpPr>
      <xdr:spPr>
        <a:xfrm>
          <a:off x="857250" y="873442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0</xdr:col>
      <xdr:colOff>828674</xdr:colOff>
      <xdr:row>52</xdr:row>
      <xdr:rowOff>28575</xdr:rowOff>
    </xdr:from>
    <xdr:to>
      <xdr:col>10</xdr:col>
      <xdr:colOff>199649</xdr:colOff>
      <xdr:row>54</xdr:row>
      <xdr:rowOff>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/>
      </xdr:nvSpPr>
      <xdr:spPr>
        <a:xfrm>
          <a:off x="828674" y="120491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47625</xdr:colOff>
      <xdr:row>64</xdr:row>
      <xdr:rowOff>76200</xdr:rowOff>
    </xdr:from>
    <xdr:to>
      <xdr:col>10</xdr:col>
      <xdr:colOff>256800</xdr:colOff>
      <xdr:row>66</xdr:row>
      <xdr:rowOff>47625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/>
      </xdr:nvSpPr>
      <xdr:spPr>
        <a:xfrm>
          <a:off x="885825" y="149637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/>
      </xdr:nvSpPr>
      <xdr:spPr>
        <a:xfrm>
          <a:off x="838200" y="176974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SpPr/>
      </xdr:nvSpPr>
      <xdr:spPr>
        <a:xfrm>
          <a:off x="838200" y="18345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28575</xdr:colOff>
      <xdr:row>94</xdr:row>
      <xdr:rowOff>19050</xdr:rowOff>
    </xdr:from>
    <xdr:to>
      <xdr:col>10</xdr:col>
      <xdr:colOff>237750</xdr:colOff>
      <xdr:row>95</xdr:row>
      <xdr:rowOff>152400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SpPr/>
      </xdr:nvSpPr>
      <xdr:spPr>
        <a:xfrm>
          <a:off x="866775" y="220503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9525</xdr:colOff>
      <xdr:row>105</xdr:row>
      <xdr:rowOff>152400</xdr:rowOff>
    </xdr:from>
    <xdr:to>
      <xdr:col>10</xdr:col>
      <xdr:colOff>218700</xdr:colOff>
      <xdr:row>107</xdr:row>
      <xdr:rowOff>123825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SpPr/>
      </xdr:nvSpPr>
      <xdr:spPr>
        <a:xfrm>
          <a:off x="847725" y="24860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B00-00000E000000}"/>
            </a:ext>
          </a:extLst>
        </xdr:cNvPr>
        <xdr:cNvSpPr/>
      </xdr:nvSpPr>
      <xdr:spPr>
        <a:xfrm>
          <a:off x="838200" y="26269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SpPr/>
      </xdr:nvSpPr>
      <xdr:spPr>
        <a:xfrm>
          <a:off x="838200" y="26917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9525</xdr:colOff>
      <xdr:row>136</xdr:row>
      <xdr:rowOff>19050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SpPr/>
      </xdr:nvSpPr>
      <xdr:spPr>
        <a:xfrm>
          <a:off x="847725" y="308229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9525</xdr:colOff>
      <xdr:row>161</xdr:row>
      <xdr:rowOff>38100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SpPr/>
      </xdr:nvSpPr>
      <xdr:spPr>
        <a:xfrm>
          <a:off x="847725" y="366617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57150</xdr:colOff>
      <xdr:row>172</xdr:row>
      <xdr:rowOff>47625</xdr:rowOff>
    </xdr:from>
    <xdr:ext cx="11534400" cy="295275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B00-000012000000}"/>
            </a:ext>
          </a:extLst>
        </xdr:cNvPr>
        <xdr:cNvSpPr/>
      </xdr:nvSpPr>
      <xdr:spPr>
        <a:xfrm>
          <a:off x="895350" y="394716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0</xdr:colOff>
      <xdr:row>186</xdr:row>
      <xdr:rowOff>57150</xdr:rowOff>
    </xdr:from>
    <xdr:ext cx="11534400" cy="313200"/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B00-000013000000}"/>
            </a:ext>
          </a:extLst>
        </xdr:cNvPr>
        <xdr:cNvSpPr/>
      </xdr:nvSpPr>
      <xdr:spPr>
        <a:xfrm>
          <a:off x="838200" y="423576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B00-000014000000}"/>
            </a:ext>
          </a:extLst>
        </xdr:cNvPr>
        <xdr:cNvSpPr/>
      </xdr:nvSpPr>
      <xdr:spPr>
        <a:xfrm>
          <a:off x="838200" y="422910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19050</xdr:colOff>
      <xdr:row>201</xdr:row>
      <xdr:rowOff>47625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B00-000015000000}"/>
            </a:ext>
          </a:extLst>
        </xdr:cNvPr>
        <xdr:cNvSpPr/>
      </xdr:nvSpPr>
      <xdr:spPr>
        <a:xfrm>
          <a:off x="857250" y="452913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0</xdr:col>
      <xdr:colOff>828675</xdr:colOff>
      <xdr:row>215</xdr:row>
      <xdr:rowOff>47625</xdr:rowOff>
    </xdr:from>
    <xdr:ext cx="11534400" cy="295275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B00-000016000000}"/>
            </a:ext>
          </a:extLst>
        </xdr:cNvPr>
        <xdr:cNvSpPr/>
      </xdr:nvSpPr>
      <xdr:spPr>
        <a:xfrm>
          <a:off x="828675" y="485298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28575</xdr:colOff>
      <xdr:row>150</xdr:row>
      <xdr:rowOff>142875</xdr:rowOff>
    </xdr:from>
    <xdr:ext cx="11534400" cy="342900"/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B00-000017000000}"/>
            </a:ext>
          </a:extLst>
        </xdr:cNvPr>
        <xdr:cNvSpPr/>
      </xdr:nvSpPr>
      <xdr:spPr>
        <a:xfrm>
          <a:off x="866775" y="34585275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4" name="23 Rectángulo redondeado">
          <a:extLst>
            <a:ext uri="{FF2B5EF4-FFF2-40B4-BE49-F238E27FC236}">
              <a16:creationId xmlns:a16="http://schemas.microsoft.com/office/drawing/2014/main" id="{00000000-0008-0000-0B00-000018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Extremadura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19048</xdr:colOff>
      <xdr:row>26</xdr:row>
      <xdr:rowOff>19050</xdr:rowOff>
    </xdr:from>
    <xdr:to>
      <xdr:col>10</xdr:col>
      <xdr:colOff>228223</xdr:colOff>
      <xdr:row>30</xdr:row>
      <xdr:rowOff>28575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/>
      </xdr:nvSpPr>
      <xdr:spPr>
        <a:xfrm>
          <a:off x="857248" y="6038850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38</xdr:row>
      <xdr:rowOff>9525</xdr:rowOff>
    </xdr:from>
    <xdr:to>
      <xdr:col>10</xdr:col>
      <xdr:colOff>209175</xdr:colOff>
      <xdr:row>39</xdr:row>
      <xdr:rowOff>142800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/>
      </xdr:nvSpPr>
      <xdr:spPr>
        <a:xfrm>
          <a:off x="838200" y="869632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1</xdr:col>
      <xdr:colOff>19049</xdr:colOff>
      <xdr:row>52</xdr:row>
      <xdr:rowOff>0</xdr:rowOff>
    </xdr:from>
    <xdr:to>
      <xdr:col>10</xdr:col>
      <xdr:colOff>228224</xdr:colOff>
      <xdr:row>53</xdr:row>
      <xdr:rowOff>133350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/>
      </xdr:nvSpPr>
      <xdr:spPr>
        <a:xfrm>
          <a:off x="857249" y="120205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38100</xdr:colOff>
      <xdr:row>63</xdr:row>
      <xdr:rowOff>133350</xdr:rowOff>
    </xdr:from>
    <xdr:to>
      <xdr:col>10</xdr:col>
      <xdr:colOff>247275</xdr:colOff>
      <xdr:row>65</xdr:row>
      <xdr:rowOff>76200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/>
      </xdr:nvSpPr>
      <xdr:spPr>
        <a:xfrm>
          <a:off x="876300" y="148304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/>
      </xdr:nvSpPr>
      <xdr:spPr>
        <a:xfrm>
          <a:off x="838200" y="176974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/>
      </xdr:nvSpPr>
      <xdr:spPr>
        <a:xfrm>
          <a:off x="838200" y="18345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0</xdr:col>
      <xdr:colOff>819150</xdr:colOff>
      <xdr:row>94</xdr:row>
      <xdr:rowOff>19050</xdr:rowOff>
    </xdr:from>
    <xdr:to>
      <xdr:col>10</xdr:col>
      <xdr:colOff>190125</xdr:colOff>
      <xdr:row>95</xdr:row>
      <xdr:rowOff>152400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/>
      </xdr:nvSpPr>
      <xdr:spPr>
        <a:xfrm>
          <a:off x="819150" y="220503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47625</xdr:colOff>
      <xdr:row>106</xdr:row>
      <xdr:rowOff>66675</xdr:rowOff>
    </xdr:from>
    <xdr:to>
      <xdr:col>10</xdr:col>
      <xdr:colOff>256800</xdr:colOff>
      <xdr:row>108</xdr:row>
      <xdr:rowOff>38100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SpPr/>
      </xdr:nvSpPr>
      <xdr:spPr>
        <a:xfrm>
          <a:off x="885825" y="249364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SpPr/>
      </xdr:nvSpPr>
      <xdr:spPr>
        <a:xfrm>
          <a:off x="838200" y="26269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SpPr/>
      </xdr:nvSpPr>
      <xdr:spPr>
        <a:xfrm>
          <a:off x="838200" y="26917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136</xdr:row>
      <xdr:rowOff>9525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SpPr/>
      </xdr:nvSpPr>
      <xdr:spPr>
        <a:xfrm>
          <a:off x="838200" y="308133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19050</xdr:colOff>
      <xdr:row>161</xdr:row>
      <xdr:rowOff>47625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SpPr/>
      </xdr:nvSpPr>
      <xdr:spPr>
        <a:xfrm>
          <a:off x="857250" y="36671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0</xdr:colOff>
      <xdr:row>172</xdr:row>
      <xdr:rowOff>9525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SpPr/>
      </xdr:nvSpPr>
      <xdr:spPr>
        <a:xfrm>
          <a:off x="838200" y="394335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0</xdr:colOff>
      <xdr:row>185</xdr:row>
      <xdr:rowOff>133350</xdr:rowOff>
    </xdr:from>
    <xdr:ext cx="11534400" cy="313200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SpPr/>
      </xdr:nvSpPr>
      <xdr:spPr>
        <a:xfrm>
          <a:off x="838200" y="42271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SpPr/>
      </xdr:nvSpPr>
      <xdr:spPr>
        <a:xfrm>
          <a:off x="838200" y="422910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9525</xdr:colOff>
      <xdr:row>201</xdr:row>
      <xdr:rowOff>66675</xdr:rowOff>
    </xdr:from>
    <xdr:ext cx="11534400" cy="295275"/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C00-000014000000}"/>
            </a:ext>
          </a:extLst>
        </xdr:cNvPr>
        <xdr:cNvSpPr/>
      </xdr:nvSpPr>
      <xdr:spPr>
        <a:xfrm>
          <a:off x="847725" y="453104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0</xdr:col>
      <xdr:colOff>828675</xdr:colOff>
      <xdr:row>215</xdr:row>
      <xdr:rowOff>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C00-000015000000}"/>
            </a:ext>
          </a:extLst>
        </xdr:cNvPr>
        <xdr:cNvSpPr/>
      </xdr:nvSpPr>
      <xdr:spPr>
        <a:xfrm>
          <a:off x="828675" y="48482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9525</xdr:colOff>
      <xdr:row>150</xdr:row>
      <xdr:rowOff>142875</xdr:rowOff>
    </xdr:from>
    <xdr:ext cx="11534400" cy="342900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SpPr/>
      </xdr:nvSpPr>
      <xdr:spPr>
        <a:xfrm>
          <a:off x="847725" y="34585275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Galicia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85723</xdr:colOff>
      <xdr:row>26</xdr:row>
      <xdr:rowOff>0</xdr:rowOff>
    </xdr:from>
    <xdr:to>
      <xdr:col>10</xdr:col>
      <xdr:colOff>294898</xdr:colOff>
      <xdr:row>30</xdr:row>
      <xdr:rowOff>9525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/>
      </xdr:nvSpPr>
      <xdr:spPr>
        <a:xfrm>
          <a:off x="923923" y="6019800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38</xdr:row>
      <xdr:rowOff>66675</xdr:rowOff>
    </xdr:from>
    <xdr:to>
      <xdr:col>10</xdr:col>
      <xdr:colOff>209175</xdr:colOff>
      <xdr:row>40</xdr:row>
      <xdr:rowOff>38025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/>
      </xdr:nvSpPr>
      <xdr:spPr>
        <a:xfrm>
          <a:off x="838200" y="875347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1</xdr:col>
      <xdr:colOff>57149</xdr:colOff>
      <xdr:row>52</xdr:row>
      <xdr:rowOff>9525</xdr:rowOff>
    </xdr:from>
    <xdr:to>
      <xdr:col>10</xdr:col>
      <xdr:colOff>266324</xdr:colOff>
      <xdr:row>53</xdr:row>
      <xdr:rowOff>142875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/>
      </xdr:nvSpPr>
      <xdr:spPr>
        <a:xfrm>
          <a:off x="895349" y="12030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28575</xdr:colOff>
      <xdr:row>63</xdr:row>
      <xdr:rowOff>114300</xdr:rowOff>
    </xdr:from>
    <xdr:to>
      <xdr:col>10</xdr:col>
      <xdr:colOff>237750</xdr:colOff>
      <xdr:row>65</xdr:row>
      <xdr:rowOff>57150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SpPr/>
      </xdr:nvSpPr>
      <xdr:spPr>
        <a:xfrm>
          <a:off x="866775" y="148113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SpPr/>
      </xdr:nvSpPr>
      <xdr:spPr>
        <a:xfrm>
          <a:off x="838200" y="178784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SpPr/>
      </xdr:nvSpPr>
      <xdr:spPr>
        <a:xfrm>
          <a:off x="838200" y="185261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19050</xdr:colOff>
      <xdr:row>94</xdr:row>
      <xdr:rowOff>57150</xdr:rowOff>
    </xdr:from>
    <xdr:to>
      <xdr:col>10</xdr:col>
      <xdr:colOff>228225</xdr:colOff>
      <xdr:row>96</xdr:row>
      <xdr:rowOff>28575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SpPr/>
      </xdr:nvSpPr>
      <xdr:spPr>
        <a:xfrm>
          <a:off x="857250" y="220884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38100</xdr:colOff>
      <xdr:row>106</xdr:row>
      <xdr:rowOff>28575</xdr:rowOff>
    </xdr:from>
    <xdr:to>
      <xdr:col>10</xdr:col>
      <xdr:colOff>247275</xdr:colOff>
      <xdr:row>108</xdr:row>
      <xdr:rowOff>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SpPr/>
      </xdr:nvSpPr>
      <xdr:spPr>
        <a:xfrm>
          <a:off x="876300" y="248983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SpPr/>
      </xdr:nvSpPr>
      <xdr:spPr>
        <a:xfrm>
          <a:off x="838200" y="264509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SpPr/>
      </xdr:nvSpPr>
      <xdr:spPr>
        <a:xfrm>
          <a:off x="838200" y="270986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0</xdr:col>
      <xdr:colOff>819150</xdr:colOff>
      <xdr:row>136</xdr:row>
      <xdr:rowOff>57150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SpPr/>
      </xdr:nvSpPr>
      <xdr:spPr>
        <a:xfrm>
          <a:off x="819150" y="308610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28575</xdr:colOff>
      <xdr:row>160</xdr:row>
      <xdr:rowOff>152400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SpPr/>
      </xdr:nvSpPr>
      <xdr:spPr>
        <a:xfrm>
          <a:off x="866775" y="365950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19050</xdr:colOff>
      <xdr:row>171</xdr:row>
      <xdr:rowOff>228600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SpPr/>
      </xdr:nvSpPr>
      <xdr:spPr>
        <a:xfrm>
          <a:off x="857250" y="394049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0</xdr:col>
      <xdr:colOff>819150</xdr:colOff>
      <xdr:row>186</xdr:row>
      <xdr:rowOff>38100</xdr:rowOff>
    </xdr:from>
    <xdr:ext cx="11534400" cy="313200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D00-000012000000}"/>
            </a:ext>
          </a:extLst>
        </xdr:cNvPr>
        <xdr:cNvSpPr/>
      </xdr:nvSpPr>
      <xdr:spPr>
        <a:xfrm>
          <a:off x="819150" y="423386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D00-000013000000}"/>
            </a:ext>
          </a:extLst>
        </xdr:cNvPr>
        <xdr:cNvSpPr/>
      </xdr:nvSpPr>
      <xdr:spPr>
        <a:xfrm>
          <a:off x="838200" y="424719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38100</xdr:colOff>
      <xdr:row>200</xdr:row>
      <xdr:rowOff>152400</xdr:rowOff>
    </xdr:from>
    <xdr:ext cx="11534400" cy="295275"/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D00-000014000000}"/>
            </a:ext>
          </a:extLst>
        </xdr:cNvPr>
        <xdr:cNvSpPr/>
      </xdr:nvSpPr>
      <xdr:spPr>
        <a:xfrm>
          <a:off x="876300" y="452151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47625</xdr:colOff>
      <xdr:row>215</xdr:row>
      <xdr:rowOff>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D00-000015000000}"/>
            </a:ext>
          </a:extLst>
        </xdr:cNvPr>
        <xdr:cNvSpPr/>
      </xdr:nvSpPr>
      <xdr:spPr>
        <a:xfrm>
          <a:off x="885825" y="48482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0</xdr:colOff>
      <xdr:row>151</xdr:row>
      <xdr:rowOff>38100</xdr:rowOff>
    </xdr:from>
    <xdr:ext cx="11534400" cy="342900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D00-000016000000}"/>
            </a:ext>
          </a:extLst>
        </xdr:cNvPr>
        <xdr:cNvSpPr/>
      </xdr:nvSpPr>
      <xdr:spPr>
        <a:xfrm>
          <a:off x="838200" y="34661475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D00-000017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Comunidad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Madrid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9523</xdr:colOff>
      <xdr:row>26</xdr:row>
      <xdr:rowOff>66675</xdr:rowOff>
    </xdr:from>
    <xdr:to>
      <xdr:col>10</xdr:col>
      <xdr:colOff>218698</xdr:colOff>
      <xdr:row>30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/>
      </xdr:nvSpPr>
      <xdr:spPr>
        <a:xfrm>
          <a:off x="847723" y="6086475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28575</xdr:colOff>
      <xdr:row>38</xdr:row>
      <xdr:rowOff>19050</xdr:rowOff>
    </xdr:from>
    <xdr:to>
      <xdr:col>10</xdr:col>
      <xdr:colOff>237750</xdr:colOff>
      <xdr:row>39</xdr:row>
      <xdr:rowOff>152325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SpPr/>
      </xdr:nvSpPr>
      <xdr:spPr>
        <a:xfrm>
          <a:off x="866775" y="8705850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0</xdr:col>
      <xdr:colOff>828674</xdr:colOff>
      <xdr:row>51</xdr:row>
      <xdr:rowOff>142875</xdr:rowOff>
    </xdr:from>
    <xdr:to>
      <xdr:col>10</xdr:col>
      <xdr:colOff>199649</xdr:colOff>
      <xdr:row>53</xdr:row>
      <xdr:rowOff>114300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/>
      </xdr:nvSpPr>
      <xdr:spPr>
        <a:xfrm>
          <a:off x="828674" y="120015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0</xdr:col>
      <xdr:colOff>819150</xdr:colOff>
      <xdr:row>64</xdr:row>
      <xdr:rowOff>85725</xdr:rowOff>
    </xdr:from>
    <xdr:to>
      <xdr:col>10</xdr:col>
      <xdr:colOff>190125</xdr:colOff>
      <xdr:row>66</xdr:row>
      <xdr:rowOff>57150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SpPr/>
      </xdr:nvSpPr>
      <xdr:spPr>
        <a:xfrm>
          <a:off x="819150" y="149733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SpPr/>
      </xdr:nvSpPr>
      <xdr:spPr>
        <a:xfrm>
          <a:off x="838200" y="178784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SpPr/>
      </xdr:nvSpPr>
      <xdr:spPr>
        <a:xfrm>
          <a:off x="838200" y="185261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0</xdr:colOff>
      <xdr:row>94</xdr:row>
      <xdr:rowOff>47625</xdr:rowOff>
    </xdr:from>
    <xdr:to>
      <xdr:col>10</xdr:col>
      <xdr:colOff>209175</xdr:colOff>
      <xdr:row>96</xdr:row>
      <xdr:rowOff>19050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SpPr/>
      </xdr:nvSpPr>
      <xdr:spPr>
        <a:xfrm>
          <a:off x="838200" y="220789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0</xdr:col>
      <xdr:colOff>819150</xdr:colOff>
      <xdr:row>106</xdr:row>
      <xdr:rowOff>66675</xdr:rowOff>
    </xdr:from>
    <xdr:to>
      <xdr:col>10</xdr:col>
      <xdr:colOff>190125</xdr:colOff>
      <xdr:row>108</xdr:row>
      <xdr:rowOff>38100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SpPr/>
      </xdr:nvSpPr>
      <xdr:spPr>
        <a:xfrm>
          <a:off x="819150" y="249364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E00-00000D000000}"/>
            </a:ext>
          </a:extLst>
        </xdr:cNvPr>
        <xdr:cNvSpPr/>
      </xdr:nvSpPr>
      <xdr:spPr>
        <a:xfrm>
          <a:off x="838200" y="264509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SpPr/>
      </xdr:nvSpPr>
      <xdr:spPr>
        <a:xfrm>
          <a:off x="838200" y="270986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9525</xdr:colOff>
      <xdr:row>136</xdr:row>
      <xdr:rowOff>9525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E00-00000F000000}"/>
            </a:ext>
          </a:extLst>
        </xdr:cNvPr>
        <xdr:cNvSpPr/>
      </xdr:nvSpPr>
      <xdr:spPr>
        <a:xfrm>
          <a:off x="847725" y="308133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38100</xdr:colOff>
      <xdr:row>161</xdr:row>
      <xdr:rowOff>28575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E00-000010000000}"/>
            </a:ext>
          </a:extLst>
        </xdr:cNvPr>
        <xdr:cNvSpPr/>
      </xdr:nvSpPr>
      <xdr:spPr>
        <a:xfrm>
          <a:off x="876300" y="366522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0</xdr:colOff>
      <xdr:row>172</xdr:row>
      <xdr:rowOff>19050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E00-000011000000}"/>
            </a:ext>
          </a:extLst>
        </xdr:cNvPr>
        <xdr:cNvSpPr/>
      </xdr:nvSpPr>
      <xdr:spPr>
        <a:xfrm>
          <a:off x="838200" y="394430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0</xdr:colOff>
      <xdr:row>186</xdr:row>
      <xdr:rowOff>85725</xdr:rowOff>
    </xdr:from>
    <xdr:ext cx="11534400" cy="313200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E00-000012000000}"/>
            </a:ext>
          </a:extLst>
        </xdr:cNvPr>
        <xdr:cNvSpPr/>
      </xdr:nvSpPr>
      <xdr:spPr>
        <a:xfrm>
          <a:off x="838200" y="423862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E00-000013000000}"/>
            </a:ext>
          </a:extLst>
        </xdr:cNvPr>
        <xdr:cNvSpPr/>
      </xdr:nvSpPr>
      <xdr:spPr>
        <a:xfrm>
          <a:off x="838200" y="424719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0</xdr:colOff>
      <xdr:row>200</xdr:row>
      <xdr:rowOff>123825</xdr:rowOff>
    </xdr:from>
    <xdr:ext cx="11534400" cy="295275"/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E00-000014000000}"/>
            </a:ext>
          </a:extLst>
        </xdr:cNvPr>
        <xdr:cNvSpPr/>
      </xdr:nvSpPr>
      <xdr:spPr>
        <a:xfrm>
          <a:off x="838200" y="451866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</a:t>
          </a:r>
        </a:p>
      </xdr:txBody>
    </xdr:sp>
    <xdr:clientData/>
  </xdr:oneCellAnchor>
  <xdr:oneCellAnchor>
    <xdr:from>
      <xdr:col>1</xdr:col>
      <xdr:colOff>9525</xdr:colOff>
      <xdr:row>214</xdr:row>
      <xdr:rowOff>104775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E00-000015000000}"/>
            </a:ext>
          </a:extLst>
        </xdr:cNvPr>
        <xdr:cNvSpPr/>
      </xdr:nvSpPr>
      <xdr:spPr>
        <a:xfrm>
          <a:off x="847725" y="484060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0</xdr:col>
      <xdr:colOff>819150</xdr:colOff>
      <xdr:row>151</xdr:row>
      <xdr:rowOff>38100</xdr:rowOff>
    </xdr:from>
    <xdr:ext cx="11534400" cy="342900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E00-000016000000}"/>
            </a:ext>
          </a:extLst>
        </xdr:cNvPr>
        <xdr:cNvSpPr/>
      </xdr:nvSpPr>
      <xdr:spPr>
        <a:xfrm>
          <a:off x="819150" y="34661475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E00-000017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Región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Murcia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28573</xdr:colOff>
      <xdr:row>26</xdr:row>
      <xdr:rowOff>85725</xdr:rowOff>
    </xdr:from>
    <xdr:to>
      <xdr:col>10</xdr:col>
      <xdr:colOff>237748</xdr:colOff>
      <xdr:row>30</xdr:row>
      <xdr:rowOff>95250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/>
      </xdr:nvSpPr>
      <xdr:spPr>
        <a:xfrm>
          <a:off x="866773" y="6105525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819150</xdr:colOff>
      <xdr:row>38</xdr:row>
      <xdr:rowOff>19050</xdr:rowOff>
    </xdr:from>
    <xdr:to>
      <xdr:col>10</xdr:col>
      <xdr:colOff>190125</xdr:colOff>
      <xdr:row>39</xdr:row>
      <xdr:rowOff>152325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SpPr/>
      </xdr:nvSpPr>
      <xdr:spPr>
        <a:xfrm>
          <a:off x="819150" y="8705850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1</xdr:col>
      <xdr:colOff>38099</xdr:colOff>
      <xdr:row>52</xdr:row>
      <xdr:rowOff>28575</xdr:rowOff>
    </xdr:from>
    <xdr:to>
      <xdr:col>10</xdr:col>
      <xdr:colOff>247274</xdr:colOff>
      <xdr:row>54</xdr:row>
      <xdr:rowOff>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SpPr/>
      </xdr:nvSpPr>
      <xdr:spPr>
        <a:xfrm>
          <a:off x="876299" y="120491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64</xdr:row>
      <xdr:rowOff>19050</xdr:rowOff>
    </xdr:from>
    <xdr:to>
      <xdr:col>10</xdr:col>
      <xdr:colOff>209175</xdr:colOff>
      <xdr:row>65</xdr:row>
      <xdr:rowOff>152400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SpPr/>
      </xdr:nvSpPr>
      <xdr:spPr>
        <a:xfrm>
          <a:off x="838200" y="149066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SpPr/>
      </xdr:nvSpPr>
      <xdr:spPr>
        <a:xfrm>
          <a:off x="838200" y="178784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SpPr/>
      </xdr:nvSpPr>
      <xdr:spPr>
        <a:xfrm>
          <a:off x="838200" y="185261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0</xdr:col>
      <xdr:colOff>828675</xdr:colOff>
      <xdr:row>94</xdr:row>
      <xdr:rowOff>9525</xdr:rowOff>
    </xdr:from>
    <xdr:to>
      <xdr:col>10</xdr:col>
      <xdr:colOff>199650</xdr:colOff>
      <xdr:row>95</xdr:row>
      <xdr:rowOff>142875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SpPr/>
      </xdr:nvSpPr>
      <xdr:spPr>
        <a:xfrm>
          <a:off x="828675" y="220408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47625</xdr:colOff>
      <xdr:row>106</xdr:row>
      <xdr:rowOff>19050</xdr:rowOff>
    </xdr:from>
    <xdr:to>
      <xdr:col>10</xdr:col>
      <xdr:colOff>256800</xdr:colOff>
      <xdr:row>107</xdr:row>
      <xdr:rowOff>152400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SpPr/>
      </xdr:nvSpPr>
      <xdr:spPr>
        <a:xfrm>
          <a:off x="885825" y="248888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SpPr/>
      </xdr:nvSpPr>
      <xdr:spPr>
        <a:xfrm>
          <a:off x="838200" y="264509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F00-00000E000000}"/>
            </a:ext>
          </a:extLst>
        </xdr:cNvPr>
        <xdr:cNvSpPr/>
      </xdr:nvSpPr>
      <xdr:spPr>
        <a:xfrm>
          <a:off x="838200" y="270986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47625</xdr:colOff>
      <xdr:row>136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F00-00000F000000}"/>
            </a:ext>
          </a:extLst>
        </xdr:cNvPr>
        <xdr:cNvSpPr/>
      </xdr:nvSpPr>
      <xdr:spPr>
        <a:xfrm>
          <a:off x="885825" y="308038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38100</xdr:colOff>
      <xdr:row>161</xdr:row>
      <xdr:rowOff>0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F00-000010000000}"/>
            </a:ext>
          </a:extLst>
        </xdr:cNvPr>
        <xdr:cNvSpPr/>
      </xdr:nvSpPr>
      <xdr:spPr>
        <a:xfrm>
          <a:off x="876300" y="366236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19050</xdr:colOff>
      <xdr:row>172</xdr:row>
      <xdr:rowOff>19050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F00-000011000000}"/>
            </a:ext>
          </a:extLst>
        </xdr:cNvPr>
        <xdr:cNvSpPr/>
      </xdr:nvSpPr>
      <xdr:spPr>
        <a:xfrm>
          <a:off x="857250" y="394430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0</xdr:colOff>
      <xdr:row>186</xdr:row>
      <xdr:rowOff>57150</xdr:rowOff>
    </xdr:from>
    <xdr:ext cx="11534400" cy="313200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F00-000012000000}"/>
            </a:ext>
          </a:extLst>
        </xdr:cNvPr>
        <xdr:cNvSpPr/>
      </xdr:nvSpPr>
      <xdr:spPr>
        <a:xfrm>
          <a:off x="838200" y="423576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F00-000013000000}"/>
            </a:ext>
          </a:extLst>
        </xdr:cNvPr>
        <xdr:cNvSpPr/>
      </xdr:nvSpPr>
      <xdr:spPr>
        <a:xfrm>
          <a:off x="838200" y="424719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28575</xdr:colOff>
      <xdr:row>201</xdr:row>
      <xdr:rowOff>9525</xdr:rowOff>
    </xdr:from>
    <xdr:ext cx="11534400" cy="295275"/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F00-000014000000}"/>
            </a:ext>
          </a:extLst>
        </xdr:cNvPr>
        <xdr:cNvSpPr/>
      </xdr:nvSpPr>
      <xdr:spPr>
        <a:xfrm>
          <a:off x="866775" y="452532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0</xdr:colOff>
      <xdr:row>215</xdr:row>
      <xdr:rowOff>28575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F00-000015000000}"/>
            </a:ext>
          </a:extLst>
        </xdr:cNvPr>
        <xdr:cNvSpPr/>
      </xdr:nvSpPr>
      <xdr:spPr>
        <a:xfrm>
          <a:off x="838200" y="485108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0</xdr:colOff>
      <xdr:row>151</xdr:row>
      <xdr:rowOff>0</xdr:rowOff>
    </xdr:from>
    <xdr:ext cx="11534400" cy="342900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F00-000016000000}"/>
            </a:ext>
          </a:extLst>
        </xdr:cNvPr>
        <xdr:cNvSpPr/>
      </xdr:nvSpPr>
      <xdr:spPr>
        <a:xfrm>
          <a:off x="838200" y="34623375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F00-000017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Comunidad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Foral de Navarra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28573</xdr:colOff>
      <xdr:row>26</xdr:row>
      <xdr:rowOff>47625</xdr:rowOff>
    </xdr:from>
    <xdr:to>
      <xdr:col>10</xdr:col>
      <xdr:colOff>237748</xdr:colOff>
      <xdr:row>30</xdr:row>
      <xdr:rowOff>57150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SpPr/>
      </xdr:nvSpPr>
      <xdr:spPr>
        <a:xfrm>
          <a:off x="866773" y="6067425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38</xdr:row>
      <xdr:rowOff>47625</xdr:rowOff>
    </xdr:from>
    <xdr:to>
      <xdr:col>10</xdr:col>
      <xdr:colOff>209175</xdr:colOff>
      <xdr:row>40</xdr:row>
      <xdr:rowOff>18975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SpPr/>
      </xdr:nvSpPr>
      <xdr:spPr>
        <a:xfrm>
          <a:off x="838200" y="873442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0</xdr:col>
      <xdr:colOff>828674</xdr:colOff>
      <xdr:row>52</xdr:row>
      <xdr:rowOff>9525</xdr:rowOff>
    </xdr:from>
    <xdr:to>
      <xdr:col>10</xdr:col>
      <xdr:colOff>199649</xdr:colOff>
      <xdr:row>53</xdr:row>
      <xdr:rowOff>142875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SpPr/>
      </xdr:nvSpPr>
      <xdr:spPr>
        <a:xfrm>
          <a:off x="828674" y="12030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19050</xdr:colOff>
      <xdr:row>64</xdr:row>
      <xdr:rowOff>19050</xdr:rowOff>
    </xdr:from>
    <xdr:to>
      <xdr:col>10</xdr:col>
      <xdr:colOff>228225</xdr:colOff>
      <xdr:row>65</xdr:row>
      <xdr:rowOff>152400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SpPr/>
      </xdr:nvSpPr>
      <xdr:spPr>
        <a:xfrm>
          <a:off x="857250" y="149066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SpPr/>
      </xdr:nvSpPr>
      <xdr:spPr>
        <a:xfrm>
          <a:off x="838200" y="178784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SpPr/>
      </xdr:nvSpPr>
      <xdr:spPr>
        <a:xfrm>
          <a:off x="838200" y="185261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0</xdr:colOff>
      <xdr:row>94</xdr:row>
      <xdr:rowOff>28575</xdr:rowOff>
    </xdr:from>
    <xdr:to>
      <xdr:col>10</xdr:col>
      <xdr:colOff>209175</xdr:colOff>
      <xdr:row>96</xdr:row>
      <xdr:rowOff>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1000-00000B000000}"/>
            </a:ext>
          </a:extLst>
        </xdr:cNvPr>
        <xdr:cNvSpPr/>
      </xdr:nvSpPr>
      <xdr:spPr>
        <a:xfrm>
          <a:off x="838200" y="220599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0</xdr:col>
      <xdr:colOff>828675</xdr:colOff>
      <xdr:row>106</xdr:row>
      <xdr:rowOff>57150</xdr:rowOff>
    </xdr:from>
    <xdr:to>
      <xdr:col>10</xdr:col>
      <xdr:colOff>199650</xdr:colOff>
      <xdr:row>108</xdr:row>
      <xdr:rowOff>28575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1000-00000C000000}"/>
            </a:ext>
          </a:extLst>
        </xdr:cNvPr>
        <xdr:cNvSpPr/>
      </xdr:nvSpPr>
      <xdr:spPr>
        <a:xfrm>
          <a:off x="828675" y="249269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1000-00000D000000}"/>
            </a:ext>
          </a:extLst>
        </xdr:cNvPr>
        <xdr:cNvSpPr/>
      </xdr:nvSpPr>
      <xdr:spPr>
        <a:xfrm>
          <a:off x="838200" y="264509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1000-00000E000000}"/>
            </a:ext>
          </a:extLst>
        </xdr:cNvPr>
        <xdr:cNvSpPr/>
      </xdr:nvSpPr>
      <xdr:spPr>
        <a:xfrm>
          <a:off x="838200" y="270986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19050</xdr:colOff>
      <xdr:row>136</xdr:row>
      <xdr:rowOff>9525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1000-00000F000000}"/>
            </a:ext>
          </a:extLst>
        </xdr:cNvPr>
        <xdr:cNvSpPr/>
      </xdr:nvSpPr>
      <xdr:spPr>
        <a:xfrm>
          <a:off x="857250" y="308133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9525</xdr:colOff>
      <xdr:row>161</xdr:row>
      <xdr:rowOff>28575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1000-000010000000}"/>
            </a:ext>
          </a:extLst>
        </xdr:cNvPr>
        <xdr:cNvSpPr/>
      </xdr:nvSpPr>
      <xdr:spPr>
        <a:xfrm>
          <a:off x="847725" y="366522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9525</xdr:colOff>
      <xdr:row>172</xdr:row>
      <xdr:rowOff>9525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1000-000011000000}"/>
            </a:ext>
          </a:extLst>
        </xdr:cNvPr>
        <xdr:cNvSpPr/>
      </xdr:nvSpPr>
      <xdr:spPr>
        <a:xfrm>
          <a:off x="847725" y="394335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9525</xdr:colOff>
      <xdr:row>186</xdr:row>
      <xdr:rowOff>38100</xdr:rowOff>
    </xdr:from>
    <xdr:ext cx="11534400" cy="313200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1000-000012000000}"/>
            </a:ext>
          </a:extLst>
        </xdr:cNvPr>
        <xdr:cNvSpPr/>
      </xdr:nvSpPr>
      <xdr:spPr>
        <a:xfrm>
          <a:off x="847725" y="423386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1000-000013000000}"/>
            </a:ext>
          </a:extLst>
        </xdr:cNvPr>
        <xdr:cNvSpPr/>
      </xdr:nvSpPr>
      <xdr:spPr>
        <a:xfrm>
          <a:off x="838200" y="424719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9525</xdr:colOff>
      <xdr:row>201</xdr:row>
      <xdr:rowOff>38100</xdr:rowOff>
    </xdr:from>
    <xdr:ext cx="11534400" cy="295275"/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1000-000014000000}"/>
            </a:ext>
          </a:extLst>
        </xdr:cNvPr>
        <xdr:cNvSpPr/>
      </xdr:nvSpPr>
      <xdr:spPr>
        <a:xfrm>
          <a:off x="847725" y="452818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</a:t>
          </a:r>
        </a:p>
      </xdr:txBody>
    </xdr:sp>
    <xdr:clientData/>
  </xdr:oneCellAnchor>
  <xdr:oneCellAnchor>
    <xdr:from>
      <xdr:col>0</xdr:col>
      <xdr:colOff>828675</xdr:colOff>
      <xdr:row>215</xdr:row>
      <xdr:rowOff>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1000-000015000000}"/>
            </a:ext>
          </a:extLst>
        </xdr:cNvPr>
        <xdr:cNvSpPr/>
      </xdr:nvSpPr>
      <xdr:spPr>
        <a:xfrm>
          <a:off x="828675" y="48482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0</xdr:colOff>
      <xdr:row>150</xdr:row>
      <xdr:rowOff>171450</xdr:rowOff>
    </xdr:from>
    <xdr:ext cx="11534400" cy="342900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1000-000016000000}"/>
            </a:ext>
          </a:extLst>
        </xdr:cNvPr>
        <xdr:cNvSpPr/>
      </xdr:nvSpPr>
      <xdr:spPr>
        <a:xfrm>
          <a:off x="838200" y="34613850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1000-000017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Pais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Vasco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9523</xdr:colOff>
      <xdr:row>26</xdr:row>
      <xdr:rowOff>47625</xdr:rowOff>
    </xdr:from>
    <xdr:to>
      <xdr:col>10</xdr:col>
      <xdr:colOff>218698</xdr:colOff>
      <xdr:row>30</xdr:row>
      <xdr:rowOff>57150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SpPr/>
      </xdr:nvSpPr>
      <xdr:spPr>
        <a:xfrm>
          <a:off x="847723" y="6067425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38</xdr:row>
      <xdr:rowOff>28575</xdr:rowOff>
    </xdr:from>
    <xdr:to>
      <xdr:col>10</xdr:col>
      <xdr:colOff>218700</xdr:colOff>
      <xdr:row>39</xdr:row>
      <xdr:rowOff>161850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SpPr/>
      </xdr:nvSpPr>
      <xdr:spPr>
        <a:xfrm>
          <a:off x="847725" y="871537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1</xdr:col>
      <xdr:colOff>19049</xdr:colOff>
      <xdr:row>52</xdr:row>
      <xdr:rowOff>57150</xdr:rowOff>
    </xdr:from>
    <xdr:to>
      <xdr:col>10</xdr:col>
      <xdr:colOff>228224</xdr:colOff>
      <xdr:row>54</xdr:row>
      <xdr:rowOff>28575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SpPr/>
      </xdr:nvSpPr>
      <xdr:spPr>
        <a:xfrm>
          <a:off x="857249" y="120777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47625</xdr:colOff>
      <xdr:row>63</xdr:row>
      <xdr:rowOff>142875</xdr:rowOff>
    </xdr:from>
    <xdr:to>
      <xdr:col>10</xdr:col>
      <xdr:colOff>256800</xdr:colOff>
      <xdr:row>65</xdr:row>
      <xdr:rowOff>85725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SpPr/>
      </xdr:nvSpPr>
      <xdr:spPr>
        <a:xfrm>
          <a:off x="885825" y="148399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SpPr/>
      </xdr:nvSpPr>
      <xdr:spPr>
        <a:xfrm>
          <a:off x="838200" y="178784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SpPr/>
      </xdr:nvSpPr>
      <xdr:spPr>
        <a:xfrm>
          <a:off x="838200" y="185261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47625</xdr:colOff>
      <xdr:row>93</xdr:row>
      <xdr:rowOff>133350</xdr:rowOff>
    </xdr:from>
    <xdr:to>
      <xdr:col>10</xdr:col>
      <xdr:colOff>256800</xdr:colOff>
      <xdr:row>95</xdr:row>
      <xdr:rowOff>104775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1100-00000B000000}"/>
            </a:ext>
          </a:extLst>
        </xdr:cNvPr>
        <xdr:cNvSpPr/>
      </xdr:nvSpPr>
      <xdr:spPr>
        <a:xfrm>
          <a:off x="885825" y="220027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57150</xdr:colOff>
      <xdr:row>106</xdr:row>
      <xdr:rowOff>47625</xdr:rowOff>
    </xdr:from>
    <xdr:to>
      <xdr:col>10</xdr:col>
      <xdr:colOff>266325</xdr:colOff>
      <xdr:row>108</xdr:row>
      <xdr:rowOff>19050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1100-00000C000000}"/>
            </a:ext>
          </a:extLst>
        </xdr:cNvPr>
        <xdr:cNvSpPr/>
      </xdr:nvSpPr>
      <xdr:spPr>
        <a:xfrm>
          <a:off x="895350" y="249174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1100-00000D000000}"/>
            </a:ext>
          </a:extLst>
        </xdr:cNvPr>
        <xdr:cNvSpPr/>
      </xdr:nvSpPr>
      <xdr:spPr>
        <a:xfrm>
          <a:off x="838200" y="264509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1100-00000E000000}"/>
            </a:ext>
          </a:extLst>
        </xdr:cNvPr>
        <xdr:cNvSpPr/>
      </xdr:nvSpPr>
      <xdr:spPr>
        <a:xfrm>
          <a:off x="838200" y="270986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19050</xdr:colOff>
      <xdr:row>135</xdr:row>
      <xdr:rowOff>142875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1100-00000F000000}"/>
            </a:ext>
          </a:extLst>
        </xdr:cNvPr>
        <xdr:cNvSpPr/>
      </xdr:nvSpPr>
      <xdr:spPr>
        <a:xfrm>
          <a:off x="857250" y="307848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38100</xdr:colOff>
      <xdr:row>160</xdr:row>
      <xdr:rowOff>171450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1100-000010000000}"/>
            </a:ext>
          </a:extLst>
        </xdr:cNvPr>
        <xdr:cNvSpPr/>
      </xdr:nvSpPr>
      <xdr:spPr>
        <a:xfrm>
          <a:off x="876300" y="366141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28575</xdr:colOff>
      <xdr:row>171</xdr:row>
      <xdr:rowOff>200025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1100-000011000000}"/>
            </a:ext>
          </a:extLst>
        </xdr:cNvPr>
        <xdr:cNvSpPr/>
      </xdr:nvSpPr>
      <xdr:spPr>
        <a:xfrm>
          <a:off x="866775" y="393763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38100</xdr:colOff>
      <xdr:row>186</xdr:row>
      <xdr:rowOff>47625</xdr:rowOff>
    </xdr:from>
    <xdr:ext cx="11534400" cy="313200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1100-000012000000}"/>
            </a:ext>
          </a:extLst>
        </xdr:cNvPr>
        <xdr:cNvSpPr/>
      </xdr:nvSpPr>
      <xdr:spPr>
        <a:xfrm>
          <a:off x="876300" y="423481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1100-000013000000}"/>
            </a:ext>
          </a:extLst>
        </xdr:cNvPr>
        <xdr:cNvSpPr/>
      </xdr:nvSpPr>
      <xdr:spPr>
        <a:xfrm>
          <a:off x="838200" y="424719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9525</xdr:colOff>
      <xdr:row>201</xdr:row>
      <xdr:rowOff>0</xdr:rowOff>
    </xdr:from>
    <xdr:ext cx="11534400" cy="295275"/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1100-000014000000}"/>
            </a:ext>
          </a:extLst>
        </xdr:cNvPr>
        <xdr:cNvSpPr/>
      </xdr:nvSpPr>
      <xdr:spPr>
        <a:xfrm>
          <a:off x="847725" y="452437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47625</xdr:colOff>
      <xdr:row>214</xdr:row>
      <xdr:rowOff>171450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1100-000015000000}"/>
            </a:ext>
          </a:extLst>
        </xdr:cNvPr>
        <xdr:cNvSpPr/>
      </xdr:nvSpPr>
      <xdr:spPr>
        <a:xfrm>
          <a:off x="885825" y="484727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28575</xdr:colOff>
      <xdr:row>151</xdr:row>
      <xdr:rowOff>9525</xdr:rowOff>
    </xdr:from>
    <xdr:ext cx="11534400" cy="342900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1100-000016000000}"/>
            </a:ext>
          </a:extLst>
        </xdr:cNvPr>
        <xdr:cNvSpPr/>
      </xdr:nvSpPr>
      <xdr:spPr>
        <a:xfrm>
          <a:off x="866775" y="34632900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1100-000017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La Rioja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Andalucía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28675" y="10763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28573</xdr:colOff>
      <xdr:row>27</xdr:row>
      <xdr:rowOff>28575</xdr:rowOff>
    </xdr:from>
    <xdr:to>
      <xdr:col>10</xdr:col>
      <xdr:colOff>237748</xdr:colOff>
      <xdr:row>31</xdr:row>
      <xdr:rowOff>38100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866773" y="5448300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10</xdr:col>
      <xdr:colOff>209175</xdr:colOff>
      <xdr:row>40</xdr:row>
      <xdr:rowOff>133275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838200" y="808672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0</xdr:col>
      <xdr:colOff>838199</xdr:colOff>
      <xdr:row>52</xdr:row>
      <xdr:rowOff>0</xdr:rowOff>
    </xdr:from>
    <xdr:to>
      <xdr:col>10</xdr:col>
      <xdr:colOff>209174</xdr:colOff>
      <xdr:row>53</xdr:row>
      <xdr:rowOff>133350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838199" y="111728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10</xdr:col>
      <xdr:colOff>209175</xdr:colOff>
      <xdr:row>65</xdr:row>
      <xdr:rowOff>133350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838200" y="140112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10</xdr:col>
      <xdr:colOff>209175</xdr:colOff>
      <xdr:row>81</xdr:row>
      <xdr:rowOff>151275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838200" y="176688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84</xdr:row>
      <xdr:rowOff>0</xdr:rowOff>
    </xdr:from>
    <xdr:to>
      <xdr:col>10</xdr:col>
      <xdr:colOff>209175</xdr:colOff>
      <xdr:row>85</xdr:row>
      <xdr:rowOff>133350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838200" y="186404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10</xdr:col>
      <xdr:colOff>209175</xdr:colOff>
      <xdr:row>95</xdr:row>
      <xdr:rowOff>133350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838200" y="214788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10</xdr:col>
      <xdr:colOff>209175</xdr:colOff>
      <xdr:row>107</xdr:row>
      <xdr:rowOff>133350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838200" y="243173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117</xdr:row>
      <xdr:rowOff>0</xdr:rowOff>
    </xdr:from>
    <xdr:ext cx="11534400" cy="313200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838200" y="176688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121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838200" y="183165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136</xdr:row>
      <xdr:rowOff>0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838200" y="299275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161</xdr:row>
      <xdr:rowOff>0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838200" y="211550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1534400" cy="295275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838200" y="239934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</a:t>
          </a:r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1534400" cy="313200"/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838200" y="262413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191</xdr:row>
      <xdr:rowOff>0</xdr:rowOff>
    </xdr:from>
    <xdr:to>
      <xdr:col>10</xdr:col>
      <xdr:colOff>209175</xdr:colOff>
      <xdr:row>192</xdr:row>
      <xdr:rowOff>133350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838200" y="40224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0</xdr:colOff>
      <xdr:row>201</xdr:row>
      <xdr:rowOff>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838200" y="335375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0</xdr:colOff>
      <xdr:row>215</xdr:row>
      <xdr:rowOff>0</xdr:rowOff>
    </xdr:from>
    <xdr:ext cx="11534400" cy="295275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838200" y="45558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0</xdr:colOff>
      <xdr:row>151</xdr:row>
      <xdr:rowOff>0</xdr:rowOff>
    </xdr:from>
    <xdr:ext cx="11534400" cy="333375"/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838200" y="33575625"/>
          <a:ext cx="11534400" cy="3333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Aragón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28573</xdr:colOff>
      <xdr:row>27</xdr:row>
      <xdr:rowOff>28575</xdr:rowOff>
    </xdr:from>
    <xdr:to>
      <xdr:col>10</xdr:col>
      <xdr:colOff>237748</xdr:colOff>
      <xdr:row>31</xdr:row>
      <xdr:rowOff>38100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866773" y="5448300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10</xdr:col>
      <xdr:colOff>209175</xdr:colOff>
      <xdr:row>40</xdr:row>
      <xdr:rowOff>133275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838200" y="808672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0</xdr:col>
      <xdr:colOff>838199</xdr:colOff>
      <xdr:row>53</xdr:row>
      <xdr:rowOff>0</xdr:rowOff>
    </xdr:from>
    <xdr:to>
      <xdr:col>10</xdr:col>
      <xdr:colOff>209174</xdr:colOff>
      <xdr:row>54</xdr:row>
      <xdr:rowOff>133350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838199" y="111728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65</xdr:row>
      <xdr:rowOff>0</xdr:rowOff>
    </xdr:from>
    <xdr:to>
      <xdr:col>10</xdr:col>
      <xdr:colOff>209175</xdr:colOff>
      <xdr:row>66</xdr:row>
      <xdr:rowOff>133350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838200" y="140112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81</xdr:row>
      <xdr:rowOff>0</xdr:rowOff>
    </xdr:from>
    <xdr:to>
      <xdr:col>10</xdr:col>
      <xdr:colOff>209175</xdr:colOff>
      <xdr:row>82</xdr:row>
      <xdr:rowOff>151275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838200" y="176688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85</xdr:row>
      <xdr:rowOff>0</xdr:rowOff>
    </xdr:from>
    <xdr:to>
      <xdr:col>10</xdr:col>
      <xdr:colOff>209175</xdr:colOff>
      <xdr:row>86</xdr:row>
      <xdr:rowOff>133350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838200" y="183165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10</xdr:col>
      <xdr:colOff>209175</xdr:colOff>
      <xdr:row>96</xdr:row>
      <xdr:rowOff>133350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838200" y="211550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10</xdr:col>
      <xdr:colOff>209175</xdr:colOff>
      <xdr:row>108</xdr:row>
      <xdr:rowOff>133350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838200" y="239934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118</xdr:row>
      <xdr:rowOff>0</xdr:rowOff>
    </xdr:from>
    <xdr:ext cx="11534400" cy="313200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838200" y="262413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</a:t>
          </a:r>
        </a:p>
      </xdr:txBody>
    </xdr:sp>
    <xdr:clientData/>
  </xdr:oneCellAnchor>
  <xdr:oneCellAnchor>
    <xdr:from>
      <xdr:col>1</xdr:col>
      <xdr:colOff>0</xdr:colOff>
      <xdr:row>122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838200" y="26889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137</xdr:row>
      <xdr:rowOff>0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838200" y="299275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161</xdr:row>
      <xdr:rowOff>0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838200" y="335375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1534400" cy="295275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838200" y="363759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1534400" cy="313200"/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838200" y="395763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191</xdr:row>
      <xdr:rowOff>0</xdr:rowOff>
    </xdr:from>
    <xdr:to>
      <xdr:col>10</xdr:col>
      <xdr:colOff>209175</xdr:colOff>
      <xdr:row>192</xdr:row>
      <xdr:rowOff>133350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838200" y="40224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0</xdr:colOff>
      <xdr:row>201</xdr:row>
      <xdr:rowOff>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838200" y="423386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0</xdr:colOff>
      <xdr:row>215</xdr:row>
      <xdr:rowOff>0</xdr:rowOff>
    </xdr:from>
    <xdr:ext cx="11534400" cy="295275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838200" y="45558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0</xdr:colOff>
      <xdr:row>151</xdr:row>
      <xdr:rowOff>9525</xdr:rowOff>
    </xdr:from>
    <xdr:ext cx="11534400" cy="342900"/>
    <xdr:sp macro="" textlink="">
      <xdr:nvSpPr>
        <xdr:cNvPr id="24" name="23 Rectángulo redondeado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838200" y="33547050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Principado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Asturias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28573</xdr:colOff>
      <xdr:row>27</xdr:row>
      <xdr:rowOff>28575</xdr:rowOff>
    </xdr:from>
    <xdr:to>
      <xdr:col>10</xdr:col>
      <xdr:colOff>237748</xdr:colOff>
      <xdr:row>31</xdr:row>
      <xdr:rowOff>38100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866773" y="5448300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10</xdr:col>
      <xdr:colOff>209175</xdr:colOff>
      <xdr:row>40</xdr:row>
      <xdr:rowOff>133275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838200" y="808672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0</xdr:col>
      <xdr:colOff>838199</xdr:colOff>
      <xdr:row>52</xdr:row>
      <xdr:rowOff>0</xdr:rowOff>
    </xdr:from>
    <xdr:to>
      <xdr:col>10</xdr:col>
      <xdr:colOff>209174</xdr:colOff>
      <xdr:row>53</xdr:row>
      <xdr:rowOff>133350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838199" y="111728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10</xdr:col>
      <xdr:colOff>209175</xdr:colOff>
      <xdr:row>65</xdr:row>
      <xdr:rowOff>133350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838200" y="140112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10</xdr:col>
      <xdr:colOff>209175</xdr:colOff>
      <xdr:row>81</xdr:row>
      <xdr:rowOff>151275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838200" y="176688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84</xdr:row>
      <xdr:rowOff>0</xdr:rowOff>
    </xdr:from>
    <xdr:to>
      <xdr:col>10</xdr:col>
      <xdr:colOff>209175</xdr:colOff>
      <xdr:row>85</xdr:row>
      <xdr:rowOff>133350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838200" y="183165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10</xdr:col>
      <xdr:colOff>209175</xdr:colOff>
      <xdr:row>95</xdr:row>
      <xdr:rowOff>133350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838200" y="211550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10</xdr:col>
      <xdr:colOff>209175</xdr:colOff>
      <xdr:row>107</xdr:row>
      <xdr:rowOff>133350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838200" y="239934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</a:t>
          </a:r>
        </a:p>
      </xdr:txBody>
    </xdr:sp>
    <xdr:clientData/>
  </xdr:twoCellAnchor>
  <xdr:oneCellAnchor>
    <xdr:from>
      <xdr:col>1</xdr:col>
      <xdr:colOff>0</xdr:colOff>
      <xdr:row>117</xdr:row>
      <xdr:rowOff>0</xdr:rowOff>
    </xdr:from>
    <xdr:ext cx="11534400" cy="313200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838200" y="262413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121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838200" y="26889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136</xdr:row>
      <xdr:rowOff>0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838200" y="299275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161</xdr:row>
      <xdr:rowOff>0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838200" y="335375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1534400" cy="295275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838200" y="363759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1534400" cy="313200"/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838200" y="395763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191</xdr:row>
      <xdr:rowOff>0</xdr:rowOff>
    </xdr:from>
    <xdr:to>
      <xdr:col>10</xdr:col>
      <xdr:colOff>209175</xdr:colOff>
      <xdr:row>192</xdr:row>
      <xdr:rowOff>133350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838200" y="40224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0</xdr:colOff>
      <xdr:row>201</xdr:row>
      <xdr:rowOff>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838200" y="423386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0</xdr:colOff>
      <xdr:row>215</xdr:row>
      <xdr:rowOff>0</xdr:rowOff>
    </xdr:from>
    <xdr:ext cx="11534400" cy="295275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838200" y="45558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0</xdr:colOff>
      <xdr:row>151</xdr:row>
      <xdr:rowOff>9525</xdr:rowOff>
    </xdr:from>
    <xdr:ext cx="11534400" cy="342900"/>
    <xdr:sp macro="" textlink="">
      <xdr:nvSpPr>
        <xdr:cNvPr id="25" name="24 Rectángulo redondeado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>
        <a:xfrm>
          <a:off x="838200" y="33547050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Illes Balears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0</xdr:col>
      <xdr:colOff>819148</xdr:colOff>
      <xdr:row>25</xdr:row>
      <xdr:rowOff>123825</xdr:rowOff>
    </xdr:from>
    <xdr:to>
      <xdr:col>10</xdr:col>
      <xdr:colOff>190123</xdr:colOff>
      <xdr:row>29</xdr:row>
      <xdr:rowOff>133350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819148" y="5981700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19050</xdr:colOff>
      <xdr:row>38</xdr:row>
      <xdr:rowOff>28575</xdr:rowOff>
    </xdr:from>
    <xdr:to>
      <xdr:col>10</xdr:col>
      <xdr:colOff>228225</xdr:colOff>
      <xdr:row>39</xdr:row>
      <xdr:rowOff>161850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857250" y="871537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1</xdr:col>
      <xdr:colOff>47624</xdr:colOff>
      <xdr:row>52</xdr:row>
      <xdr:rowOff>57150</xdr:rowOff>
    </xdr:from>
    <xdr:to>
      <xdr:col>10</xdr:col>
      <xdr:colOff>256799</xdr:colOff>
      <xdr:row>54</xdr:row>
      <xdr:rowOff>28575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885824" y="120777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28575</xdr:colOff>
      <xdr:row>64</xdr:row>
      <xdr:rowOff>47625</xdr:rowOff>
    </xdr:from>
    <xdr:to>
      <xdr:col>10</xdr:col>
      <xdr:colOff>237750</xdr:colOff>
      <xdr:row>66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866775" y="149352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838200" y="176974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838200" y="18345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19050</xdr:colOff>
      <xdr:row>94</xdr:row>
      <xdr:rowOff>0</xdr:rowOff>
    </xdr:from>
    <xdr:to>
      <xdr:col>10</xdr:col>
      <xdr:colOff>228225</xdr:colOff>
      <xdr:row>95</xdr:row>
      <xdr:rowOff>133350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857250" y="220313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19050</xdr:colOff>
      <xdr:row>106</xdr:row>
      <xdr:rowOff>57150</xdr:rowOff>
    </xdr:from>
    <xdr:to>
      <xdr:col>10</xdr:col>
      <xdr:colOff>228225</xdr:colOff>
      <xdr:row>108</xdr:row>
      <xdr:rowOff>28575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857250" y="249269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838200" y="26269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838200" y="26917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38100</xdr:colOff>
      <xdr:row>136</xdr:row>
      <xdr:rowOff>0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876300" y="308038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66675</xdr:colOff>
      <xdr:row>161</xdr:row>
      <xdr:rowOff>95250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904875" y="367188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0</xdr:col>
      <xdr:colOff>809625</xdr:colOff>
      <xdr:row>172</xdr:row>
      <xdr:rowOff>28575</xdr:rowOff>
    </xdr:from>
    <xdr:ext cx="11534400" cy="295275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809625" y="394525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</a:t>
          </a:r>
        </a:p>
      </xdr:txBody>
    </xdr:sp>
    <xdr:clientData/>
  </xdr:oneCellAnchor>
  <xdr:oneCellAnchor>
    <xdr:from>
      <xdr:col>1</xdr:col>
      <xdr:colOff>9525</xdr:colOff>
      <xdr:row>185</xdr:row>
      <xdr:rowOff>133350</xdr:rowOff>
    </xdr:from>
    <xdr:ext cx="11534400" cy="313200"/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847725" y="42271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838200" y="40252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38100</xdr:colOff>
      <xdr:row>201</xdr:row>
      <xdr:rowOff>28575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/>
      </xdr:nvSpPr>
      <xdr:spPr>
        <a:xfrm>
          <a:off x="876300" y="452723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</a:t>
          </a:r>
        </a:p>
      </xdr:txBody>
    </xdr:sp>
    <xdr:clientData/>
  </xdr:oneCellAnchor>
  <xdr:oneCellAnchor>
    <xdr:from>
      <xdr:col>1</xdr:col>
      <xdr:colOff>28575</xdr:colOff>
      <xdr:row>215</xdr:row>
      <xdr:rowOff>66675</xdr:rowOff>
    </xdr:from>
    <xdr:ext cx="11534400" cy="295275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866775" y="485489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0</xdr:colOff>
      <xdr:row>151</xdr:row>
      <xdr:rowOff>57150</xdr:rowOff>
    </xdr:from>
    <xdr:ext cx="11534400" cy="342900"/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/>
      </xdr:nvSpPr>
      <xdr:spPr>
        <a:xfrm>
          <a:off x="838200" y="34680525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Canarias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38098</xdr:colOff>
      <xdr:row>26</xdr:row>
      <xdr:rowOff>0</xdr:rowOff>
    </xdr:from>
    <xdr:to>
      <xdr:col>10</xdr:col>
      <xdr:colOff>247273</xdr:colOff>
      <xdr:row>30</xdr:row>
      <xdr:rowOff>9525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876298" y="6019800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800100</xdr:colOff>
      <xdr:row>38</xdr:row>
      <xdr:rowOff>104775</xdr:rowOff>
    </xdr:from>
    <xdr:to>
      <xdr:col>10</xdr:col>
      <xdr:colOff>171075</xdr:colOff>
      <xdr:row>40</xdr:row>
      <xdr:rowOff>76125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800100" y="879157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1</xdr:col>
      <xdr:colOff>38099</xdr:colOff>
      <xdr:row>52</xdr:row>
      <xdr:rowOff>19050</xdr:rowOff>
    </xdr:from>
    <xdr:to>
      <xdr:col>10</xdr:col>
      <xdr:colOff>247274</xdr:colOff>
      <xdr:row>53</xdr:row>
      <xdr:rowOff>152400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876299" y="120396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0</xdr:col>
      <xdr:colOff>828675</xdr:colOff>
      <xdr:row>63</xdr:row>
      <xdr:rowOff>171450</xdr:rowOff>
    </xdr:from>
    <xdr:to>
      <xdr:col>10</xdr:col>
      <xdr:colOff>199650</xdr:colOff>
      <xdr:row>65</xdr:row>
      <xdr:rowOff>114300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828675" y="148685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Ingresados directamente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838200" y="176974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838200" y="18345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0</xdr:colOff>
      <xdr:row>93</xdr:row>
      <xdr:rowOff>152400</xdr:rowOff>
    </xdr:from>
    <xdr:to>
      <xdr:col>10</xdr:col>
      <xdr:colOff>209175</xdr:colOff>
      <xdr:row>95</xdr:row>
      <xdr:rowOff>123825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838200" y="220218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0</xdr:col>
      <xdr:colOff>819150</xdr:colOff>
      <xdr:row>106</xdr:row>
      <xdr:rowOff>0</xdr:rowOff>
    </xdr:from>
    <xdr:to>
      <xdr:col>10</xdr:col>
      <xdr:colOff>190125</xdr:colOff>
      <xdr:row>107</xdr:row>
      <xdr:rowOff>133350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>
        <a:xfrm>
          <a:off x="819150" y="248697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838200" y="26269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838200" y="26917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28575</xdr:colOff>
      <xdr:row>136</xdr:row>
      <xdr:rowOff>0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>
        <a:xfrm>
          <a:off x="866775" y="308038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0</xdr:col>
      <xdr:colOff>819150</xdr:colOff>
      <xdr:row>161</xdr:row>
      <xdr:rowOff>19050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819150" y="366426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38100</xdr:colOff>
      <xdr:row>172</xdr:row>
      <xdr:rowOff>28575</xdr:rowOff>
    </xdr:from>
    <xdr:ext cx="11534400" cy="295275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/>
      </xdr:nvSpPr>
      <xdr:spPr>
        <a:xfrm>
          <a:off x="876300" y="394525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9525</xdr:colOff>
      <xdr:row>186</xdr:row>
      <xdr:rowOff>19050</xdr:rowOff>
    </xdr:from>
    <xdr:ext cx="11534400" cy="313200"/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/>
      </xdr:nvSpPr>
      <xdr:spPr>
        <a:xfrm>
          <a:off x="847725" y="423195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/>
      </xdr:nvSpPr>
      <xdr:spPr>
        <a:xfrm>
          <a:off x="838200" y="40252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0</xdr:col>
      <xdr:colOff>819150</xdr:colOff>
      <xdr:row>200</xdr:row>
      <xdr:rowOff>133350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/>
      </xdr:nvSpPr>
      <xdr:spPr>
        <a:xfrm>
          <a:off x="819150" y="451961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38100</xdr:colOff>
      <xdr:row>214</xdr:row>
      <xdr:rowOff>161925</xdr:rowOff>
    </xdr:from>
    <xdr:ext cx="11534400" cy="295275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/>
      </xdr:nvSpPr>
      <xdr:spPr>
        <a:xfrm>
          <a:off x="876300" y="484632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0</xdr:col>
      <xdr:colOff>828675</xdr:colOff>
      <xdr:row>151</xdr:row>
      <xdr:rowOff>38100</xdr:rowOff>
    </xdr:from>
    <xdr:ext cx="11534400" cy="342900"/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/>
      </xdr:nvSpPr>
      <xdr:spPr>
        <a:xfrm>
          <a:off x="828675" y="34661475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Cantabria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38098</xdr:colOff>
      <xdr:row>26</xdr:row>
      <xdr:rowOff>85725</xdr:rowOff>
    </xdr:from>
    <xdr:to>
      <xdr:col>10</xdr:col>
      <xdr:colOff>247273</xdr:colOff>
      <xdr:row>30</xdr:row>
      <xdr:rowOff>95250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876298" y="6105525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28575</xdr:colOff>
      <xdr:row>38</xdr:row>
      <xdr:rowOff>38100</xdr:rowOff>
    </xdr:from>
    <xdr:to>
      <xdr:col>10</xdr:col>
      <xdr:colOff>237750</xdr:colOff>
      <xdr:row>40</xdr:row>
      <xdr:rowOff>9450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866775" y="8724900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0</xdr:col>
      <xdr:colOff>819149</xdr:colOff>
      <xdr:row>52</xdr:row>
      <xdr:rowOff>76200</xdr:rowOff>
    </xdr:from>
    <xdr:to>
      <xdr:col>10</xdr:col>
      <xdr:colOff>190124</xdr:colOff>
      <xdr:row>54</xdr:row>
      <xdr:rowOff>47625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819149" y="120967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64</xdr:row>
      <xdr:rowOff>9525</xdr:rowOff>
    </xdr:from>
    <xdr:to>
      <xdr:col>10</xdr:col>
      <xdr:colOff>209175</xdr:colOff>
      <xdr:row>65</xdr:row>
      <xdr:rowOff>142875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838200" y="148971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838200" y="176974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838200" y="18345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19050</xdr:colOff>
      <xdr:row>94</xdr:row>
      <xdr:rowOff>76200</xdr:rowOff>
    </xdr:from>
    <xdr:to>
      <xdr:col>10</xdr:col>
      <xdr:colOff>228225</xdr:colOff>
      <xdr:row>96</xdr:row>
      <xdr:rowOff>47625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/>
      </xdr:nvSpPr>
      <xdr:spPr>
        <a:xfrm>
          <a:off x="857250" y="221075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19050</xdr:colOff>
      <xdr:row>106</xdr:row>
      <xdr:rowOff>47625</xdr:rowOff>
    </xdr:from>
    <xdr:to>
      <xdr:col>10</xdr:col>
      <xdr:colOff>228225</xdr:colOff>
      <xdr:row>108</xdr:row>
      <xdr:rowOff>19050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/>
      </xdr:nvSpPr>
      <xdr:spPr>
        <a:xfrm>
          <a:off x="857250" y="249174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/>
      </xdr:nvSpPr>
      <xdr:spPr>
        <a:xfrm>
          <a:off x="838200" y="26269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/>
      </xdr:nvSpPr>
      <xdr:spPr>
        <a:xfrm>
          <a:off x="838200" y="26917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9525</xdr:colOff>
      <xdr:row>136</xdr:row>
      <xdr:rowOff>47625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/>
      </xdr:nvSpPr>
      <xdr:spPr>
        <a:xfrm>
          <a:off x="847725" y="308514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161</xdr:row>
      <xdr:rowOff>76200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/>
      </xdr:nvSpPr>
      <xdr:spPr>
        <a:xfrm>
          <a:off x="838200" y="366998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0</xdr:col>
      <xdr:colOff>809625</xdr:colOff>
      <xdr:row>171</xdr:row>
      <xdr:rowOff>228600</xdr:rowOff>
    </xdr:from>
    <xdr:ext cx="11534400" cy="295275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/>
      </xdr:nvSpPr>
      <xdr:spPr>
        <a:xfrm>
          <a:off x="809625" y="394049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19050</xdr:colOff>
      <xdr:row>186</xdr:row>
      <xdr:rowOff>95250</xdr:rowOff>
    </xdr:from>
    <xdr:ext cx="11534400" cy="313200"/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/>
      </xdr:nvSpPr>
      <xdr:spPr>
        <a:xfrm>
          <a:off x="857250" y="423957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/>
      </xdr:nvSpPr>
      <xdr:spPr>
        <a:xfrm>
          <a:off x="838200" y="40252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19050</xdr:colOff>
      <xdr:row>201</xdr:row>
      <xdr:rowOff>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/>
      </xdr:nvSpPr>
      <xdr:spPr>
        <a:xfrm>
          <a:off x="857250" y="452437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0</xdr:colOff>
      <xdr:row>215</xdr:row>
      <xdr:rowOff>0</xdr:rowOff>
    </xdr:from>
    <xdr:ext cx="11534400" cy="295275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/>
      </xdr:nvSpPr>
      <xdr:spPr>
        <a:xfrm>
          <a:off x="838200" y="48482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9525</xdr:colOff>
      <xdr:row>151</xdr:row>
      <xdr:rowOff>47625</xdr:rowOff>
    </xdr:from>
    <xdr:ext cx="11534400" cy="342900"/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/>
      </xdr:nvSpPr>
      <xdr:spPr>
        <a:xfrm>
          <a:off x="847725" y="34671000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Castilla y León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19048</xdr:colOff>
      <xdr:row>26</xdr:row>
      <xdr:rowOff>85725</xdr:rowOff>
    </xdr:from>
    <xdr:to>
      <xdr:col>10</xdr:col>
      <xdr:colOff>228223</xdr:colOff>
      <xdr:row>30</xdr:row>
      <xdr:rowOff>95250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857248" y="6105525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10</xdr:col>
      <xdr:colOff>209175</xdr:colOff>
      <xdr:row>39</xdr:row>
      <xdr:rowOff>133275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838200" y="8686800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1</xdr:col>
      <xdr:colOff>9524</xdr:colOff>
      <xdr:row>52</xdr:row>
      <xdr:rowOff>38100</xdr:rowOff>
    </xdr:from>
    <xdr:to>
      <xdr:col>10</xdr:col>
      <xdr:colOff>218699</xdr:colOff>
      <xdr:row>54</xdr:row>
      <xdr:rowOff>9525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847724" y="12058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0</xdr:col>
      <xdr:colOff>828675</xdr:colOff>
      <xdr:row>64</xdr:row>
      <xdr:rowOff>28575</xdr:rowOff>
    </xdr:from>
    <xdr:to>
      <xdr:col>10</xdr:col>
      <xdr:colOff>199650</xdr:colOff>
      <xdr:row>66</xdr:row>
      <xdr:rowOff>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828675" y="14916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>
        <a:xfrm>
          <a:off x="838200" y="176974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/>
      </xdr:nvSpPr>
      <xdr:spPr>
        <a:xfrm>
          <a:off x="838200" y="18345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0</xdr:col>
      <xdr:colOff>819150</xdr:colOff>
      <xdr:row>94</xdr:row>
      <xdr:rowOff>47625</xdr:rowOff>
    </xdr:from>
    <xdr:to>
      <xdr:col>10</xdr:col>
      <xdr:colOff>190125</xdr:colOff>
      <xdr:row>96</xdr:row>
      <xdr:rowOff>19050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/>
      </xdr:nvSpPr>
      <xdr:spPr>
        <a:xfrm>
          <a:off x="819150" y="220789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9525</xdr:colOff>
      <xdr:row>106</xdr:row>
      <xdr:rowOff>19050</xdr:rowOff>
    </xdr:from>
    <xdr:to>
      <xdr:col>10</xdr:col>
      <xdr:colOff>218700</xdr:colOff>
      <xdr:row>107</xdr:row>
      <xdr:rowOff>152400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/>
      </xdr:nvSpPr>
      <xdr:spPr>
        <a:xfrm>
          <a:off x="847725" y="248888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/>
      </xdr:nvSpPr>
      <xdr:spPr>
        <a:xfrm>
          <a:off x="838200" y="26269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/>
      </xdr:nvSpPr>
      <xdr:spPr>
        <a:xfrm>
          <a:off x="838200" y="26917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0</xdr:col>
      <xdr:colOff>819150</xdr:colOff>
      <xdr:row>136</xdr:row>
      <xdr:rowOff>9525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819150" y="308133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9525</xdr:colOff>
      <xdr:row>161</xdr:row>
      <xdr:rowOff>47625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/>
      </xdr:nvSpPr>
      <xdr:spPr>
        <a:xfrm>
          <a:off x="847725" y="36671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28575</xdr:colOff>
      <xdr:row>171</xdr:row>
      <xdr:rowOff>238125</xdr:rowOff>
    </xdr:from>
    <xdr:ext cx="11534400" cy="295275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866775" y="394144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38100</xdr:colOff>
      <xdr:row>186</xdr:row>
      <xdr:rowOff>38100</xdr:rowOff>
    </xdr:from>
    <xdr:ext cx="11534400" cy="313200"/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876300" y="423386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28575</xdr:rowOff>
    </xdr:from>
    <xdr:to>
      <xdr:col>10</xdr:col>
      <xdr:colOff>209175</xdr:colOff>
      <xdr:row>191</xdr:row>
      <xdr:rowOff>0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838200" y="428148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19050</xdr:colOff>
      <xdr:row>201</xdr:row>
      <xdr:rowOff>19050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/>
      </xdr:nvSpPr>
      <xdr:spPr>
        <a:xfrm>
          <a:off x="857250" y="452628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28575</xdr:colOff>
      <xdr:row>215</xdr:row>
      <xdr:rowOff>19050</xdr:rowOff>
    </xdr:from>
    <xdr:ext cx="11534400" cy="295275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/>
      </xdr:nvSpPr>
      <xdr:spPr>
        <a:xfrm>
          <a:off x="866775" y="485013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0</xdr:col>
      <xdr:colOff>828675</xdr:colOff>
      <xdr:row>150</xdr:row>
      <xdr:rowOff>152400</xdr:rowOff>
    </xdr:from>
    <xdr:ext cx="11534400" cy="342900"/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/>
      </xdr:nvSpPr>
      <xdr:spPr>
        <a:xfrm>
          <a:off x="828675" y="34594800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Castilla La Mancha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9523</xdr:colOff>
      <xdr:row>26</xdr:row>
      <xdr:rowOff>66675</xdr:rowOff>
    </xdr:from>
    <xdr:to>
      <xdr:col>10</xdr:col>
      <xdr:colOff>218698</xdr:colOff>
      <xdr:row>30</xdr:row>
      <xdr:rowOff>76200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847723" y="6086475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19050</xdr:colOff>
      <xdr:row>38</xdr:row>
      <xdr:rowOff>19050</xdr:rowOff>
    </xdr:from>
    <xdr:to>
      <xdr:col>10</xdr:col>
      <xdr:colOff>228225</xdr:colOff>
      <xdr:row>39</xdr:row>
      <xdr:rowOff>152325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857250" y="8705850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0</xdr:col>
      <xdr:colOff>838199</xdr:colOff>
      <xdr:row>52</xdr:row>
      <xdr:rowOff>0</xdr:rowOff>
    </xdr:from>
    <xdr:to>
      <xdr:col>10</xdr:col>
      <xdr:colOff>209174</xdr:colOff>
      <xdr:row>53</xdr:row>
      <xdr:rowOff>133350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/>
      </xdr:nvSpPr>
      <xdr:spPr>
        <a:xfrm>
          <a:off x="838199" y="120205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0</xdr:col>
      <xdr:colOff>800100</xdr:colOff>
      <xdr:row>63</xdr:row>
      <xdr:rowOff>171450</xdr:rowOff>
    </xdr:from>
    <xdr:to>
      <xdr:col>10</xdr:col>
      <xdr:colOff>171075</xdr:colOff>
      <xdr:row>65</xdr:row>
      <xdr:rowOff>114300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/>
      </xdr:nvSpPr>
      <xdr:spPr>
        <a:xfrm>
          <a:off x="800100" y="148685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838200" y="176974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838200" y="18345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0</xdr:col>
      <xdr:colOff>828675</xdr:colOff>
      <xdr:row>94</xdr:row>
      <xdr:rowOff>9525</xdr:rowOff>
    </xdr:from>
    <xdr:to>
      <xdr:col>10</xdr:col>
      <xdr:colOff>199650</xdr:colOff>
      <xdr:row>95</xdr:row>
      <xdr:rowOff>142875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/>
      </xdr:nvSpPr>
      <xdr:spPr>
        <a:xfrm>
          <a:off x="828675" y="220408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0</xdr:col>
      <xdr:colOff>828675</xdr:colOff>
      <xdr:row>106</xdr:row>
      <xdr:rowOff>57150</xdr:rowOff>
    </xdr:from>
    <xdr:to>
      <xdr:col>10</xdr:col>
      <xdr:colOff>199650</xdr:colOff>
      <xdr:row>108</xdr:row>
      <xdr:rowOff>28575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828675" y="249269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/>
      </xdr:nvSpPr>
      <xdr:spPr>
        <a:xfrm>
          <a:off x="838200" y="26269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/>
      </xdr:nvSpPr>
      <xdr:spPr>
        <a:xfrm>
          <a:off x="838200" y="26917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0</xdr:col>
      <xdr:colOff>819150</xdr:colOff>
      <xdr:row>136</xdr:row>
      <xdr:rowOff>28575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SpPr/>
      </xdr:nvSpPr>
      <xdr:spPr>
        <a:xfrm>
          <a:off x="819150" y="308324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19050</xdr:colOff>
      <xdr:row>161</xdr:row>
      <xdr:rowOff>66675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/>
      </xdr:nvSpPr>
      <xdr:spPr>
        <a:xfrm>
          <a:off x="857250" y="366903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38100</xdr:colOff>
      <xdr:row>171</xdr:row>
      <xdr:rowOff>238125</xdr:rowOff>
    </xdr:from>
    <xdr:ext cx="11534400" cy="295275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SpPr/>
      </xdr:nvSpPr>
      <xdr:spPr>
        <a:xfrm>
          <a:off x="876300" y="394144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19050</xdr:colOff>
      <xdr:row>186</xdr:row>
      <xdr:rowOff>66675</xdr:rowOff>
    </xdr:from>
    <xdr:ext cx="11534400" cy="313200"/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SpPr/>
      </xdr:nvSpPr>
      <xdr:spPr>
        <a:xfrm>
          <a:off x="857250" y="4236720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SpPr/>
      </xdr:nvSpPr>
      <xdr:spPr>
        <a:xfrm>
          <a:off x="838200" y="40252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28575</xdr:colOff>
      <xdr:row>201</xdr:row>
      <xdr:rowOff>19050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/>
      </xdr:nvSpPr>
      <xdr:spPr>
        <a:xfrm>
          <a:off x="866775" y="452628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38100</xdr:colOff>
      <xdr:row>215</xdr:row>
      <xdr:rowOff>19050</xdr:rowOff>
    </xdr:from>
    <xdr:ext cx="11534400" cy="295275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800-000016000000}"/>
            </a:ext>
          </a:extLst>
        </xdr:cNvPr>
        <xdr:cNvSpPr/>
      </xdr:nvSpPr>
      <xdr:spPr>
        <a:xfrm>
          <a:off x="876300" y="485013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0</xdr:col>
      <xdr:colOff>828675</xdr:colOff>
      <xdr:row>151</xdr:row>
      <xdr:rowOff>66675</xdr:rowOff>
    </xdr:from>
    <xdr:ext cx="11534400" cy="342900"/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SpPr/>
      </xdr:nvSpPr>
      <xdr:spPr>
        <a:xfrm>
          <a:off x="828675" y="34690050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38"/>
  <sheetViews>
    <sheetView tabSelected="1" workbookViewId="0">
      <selection activeCell="A2" sqref="A2"/>
    </sheetView>
  </sheetViews>
  <sheetFormatPr baseColWidth="10" defaultRowHeight="15" x14ac:dyDescent="0.25"/>
  <cols>
    <col min="1" max="21" width="11" style="1"/>
    <col min="22" max="22" width="7.5" style="1" customWidth="1"/>
    <col min="23" max="16384" width="11" style="1"/>
  </cols>
  <sheetData>
    <row r="2" spans="2:19" ht="15.75" x14ac:dyDescent="0.25">
      <c r="C2" s="2"/>
    </row>
    <row r="3" spans="2:19" ht="15.75" x14ac:dyDescent="0.25">
      <c r="C3" s="2"/>
    </row>
    <row r="4" spans="2:19" ht="15.75" x14ac:dyDescent="0.25">
      <c r="C4" s="2"/>
    </row>
    <row r="5" spans="2:19" ht="15.75" x14ac:dyDescent="0.25">
      <c r="C5" s="2"/>
    </row>
    <row r="6" spans="2:19" ht="15.75" x14ac:dyDescent="0.25">
      <c r="C6" s="2"/>
    </row>
    <row r="7" spans="2:19" ht="15.75" x14ac:dyDescent="0.25">
      <c r="C7" s="2"/>
    </row>
    <row r="8" spans="2:19" ht="15.75" x14ac:dyDescent="0.25">
      <c r="C8" s="2"/>
    </row>
    <row r="9" spans="2:19" ht="18.75" customHeight="1" x14ac:dyDescent="0.25">
      <c r="B9" s="27" t="s">
        <v>102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</row>
    <row r="13" spans="2:19" ht="15.75" thickBot="1" x14ac:dyDescent="0.3"/>
    <row r="14" spans="2:19" s="3" customFormat="1" ht="30" customHeight="1" thickTop="1" thickBot="1" x14ac:dyDescent="0.25">
      <c r="C14" s="24" t="s">
        <v>0</v>
      </c>
      <c r="D14" s="25"/>
      <c r="E14" s="25"/>
      <c r="F14" s="25"/>
      <c r="G14" s="25"/>
      <c r="H14" s="26"/>
      <c r="L14" s="24" t="s">
        <v>1</v>
      </c>
      <c r="M14" s="25"/>
      <c r="N14" s="25"/>
      <c r="O14" s="25"/>
      <c r="P14" s="25"/>
      <c r="Q14" s="26"/>
    </row>
    <row r="15" spans="2:19" s="3" customFormat="1" ht="15" customHeight="1" thickTop="1" thickBot="1" x14ac:dyDescent="0.3">
      <c r="C15" s="1"/>
      <c r="D15" s="1"/>
      <c r="E15" s="1"/>
      <c r="L15" s="1"/>
      <c r="M15" s="1"/>
    </row>
    <row r="16" spans="2:19" s="3" customFormat="1" ht="30" customHeight="1" thickTop="1" thickBot="1" x14ac:dyDescent="0.25">
      <c r="C16" s="24" t="s">
        <v>2</v>
      </c>
      <c r="D16" s="25"/>
      <c r="E16" s="25"/>
      <c r="F16" s="25"/>
      <c r="G16" s="25"/>
      <c r="H16" s="26"/>
      <c r="L16" s="24" t="s">
        <v>3</v>
      </c>
      <c r="M16" s="25"/>
      <c r="N16" s="25"/>
      <c r="O16" s="25"/>
      <c r="P16" s="25"/>
      <c r="Q16" s="26"/>
    </row>
    <row r="17" spans="3:20" s="3" customFormat="1" ht="15" customHeight="1" thickTop="1" thickBot="1" x14ac:dyDescent="0.3">
      <c r="D17" s="1"/>
      <c r="E17" s="1"/>
      <c r="M17" s="1"/>
    </row>
    <row r="18" spans="3:20" s="3" customFormat="1" ht="30" customHeight="1" thickTop="1" thickBot="1" x14ac:dyDescent="0.25">
      <c r="C18" s="24" t="s">
        <v>4</v>
      </c>
      <c r="D18" s="25"/>
      <c r="E18" s="25"/>
      <c r="F18" s="25"/>
      <c r="G18" s="25"/>
      <c r="H18" s="26"/>
      <c r="L18" s="24" t="s">
        <v>5</v>
      </c>
      <c r="M18" s="25"/>
      <c r="N18" s="25"/>
      <c r="O18" s="25"/>
      <c r="P18" s="25"/>
      <c r="Q18" s="26"/>
    </row>
    <row r="19" spans="3:20" s="3" customFormat="1" ht="15" customHeight="1" thickTop="1" thickBot="1" x14ac:dyDescent="0.3">
      <c r="D19" s="1"/>
      <c r="E19" s="1"/>
      <c r="M19" s="1"/>
    </row>
    <row r="20" spans="3:20" s="3" customFormat="1" ht="30" customHeight="1" thickTop="1" thickBot="1" x14ac:dyDescent="0.25">
      <c r="C20" s="24" t="s">
        <v>6</v>
      </c>
      <c r="D20" s="25"/>
      <c r="E20" s="25"/>
      <c r="F20" s="25"/>
      <c r="G20" s="25"/>
      <c r="H20" s="26"/>
      <c r="L20" s="24" t="s">
        <v>7</v>
      </c>
      <c r="M20" s="25"/>
      <c r="N20" s="25"/>
      <c r="O20" s="25"/>
      <c r="P20" s="25"/>
      <c r="Q20" s="26"/>
    </row>
    <row r="21" spans="3:20" s="3" customFormat="1" ht="15" customHeight="1" thickTop="1" thickBot="1" x14ac:dyDescent="0.3">
      <c r="C21" s="1"/>
      <c r="D21" s="1"/>
      <c r="E21" s="1"/>
      <c r="M21" s="1"/>
      <c r="T21" s="1"/>
    </row>
    <row r="22" spans="3:20" s="3" customFormat="1" ht="30" customHeight="1" thickTop="1" thickBot="1" x14ac:dyDescent="0.25">
      <c r="C22" s="24" t="s">
        <v>8</v>
      </c>
      <c r="D22" s="25"/>
      <c r="E22" s="25"/>
      <c r="F22" s="25"/>
      <c r="G22" s="25"/>
      <c r="H22" s="26"/>
      <c r="L22" s="24" t="s">
        <v>9</v>
      </c>
      <c r="M22" s="25"/>
      <c r="N22" s="25"/>
      <c r="O22" s="25"/>
      <c r="P22" s="25"/>
      <c r="Q22" s="26"/>
    </row>
    <row r="23" spans="3:20" s="3" customFormat="1" ht="15" customHeight="1" thickTop="1" thickBot="1" x14ac:dyDescent="0.3">
      <c r="C23" s="1"/>
      <c r="D23" s="1"/>
      <c r="E23" s="1"/>
    </row>
    <row r="24" spans="3:20" s="3" customFormat="1" ht="30" customHeight="1" thickTop="1" thickBot="1" x14ac:dyDescent="0.25">
      <c r="C24" s="24" t="s">
        <v>10</v>
      </c>
      <c r="D24" s="25"/>
      <c r="E24" s="25"/>
      <c r="F24" s="25"/>
      <c r="G24" s="25"/>
      <c r="H24" s="26"/>
      <c r="L24" s="24" t="s">
        <v>11</v>
      </c>
      <c r="M24" s="25"/>
      <c r="N24" s="25"/>
      <c r="O24" s="25"/>
      <c r="P24" s="25"/>
      <c r="Q24" s="26"/>
    </row>
    <row r="25" spans="3:20" s="3" customFormat="1" ht="15" customHeight="1" thickTop="1" thickBot="1" x14ac:dyDescent="0.3">
      <c r="C25" s="1"/>
      <c r="D25" s="1"/>
      <c r="E25" s="1"/>
    </row>
    <row r="26" spans="3:20" s="3" customFormat="1" ht="30" customHeight="1" thickTop="1" thickBot="1" x14ac:dyDescent="0.25">
      <c r="C26" s="24" t="s">
        <v>12</v>
      </c>
      <c r="D26" s="25"/>
      <c r="E26" s="25"/>
      <c r="F26" s="25"/>
      <c r="G26" s="25"/>
      <c r="H26" s="26"/>
      <c r="L26" s="24" t="s">
        <v>13</v>
      </c>
      <c r="M26" s="25"/>
      <c r="N26" s="25"/>
      <c r="O26" s="25"/>
      <c r="P26" s="25"/>
      <c r="Q26" s="26"/>
    </row>
    <row r="27" spans="3:20" s="3" customFormat="1" ht="15" customHeight="1" thickTop="1" thickBot="1" x14ac:dyDescent="0.3">
      <c r="C27" s="1"/>
      <c r="D27" s="1"/>
      <c r="E27" s="1"/>
    </row>
    <row r="28" spans="3:20" s="3" customFormat="1" ht="30" customHeight="1" thickTop="1" thickBot="1" x14ac:dyDescent="0.25">
      <c r="C28" s="24" t="s">
        <v>14</v>
      </c>
      <c r="D28" s="25"/>
      <c r="E28" s="25"/>
      <c r="F28" s="25"/>
      <c r="G28" s="25"/>
      <c r="H28" s="26"/>
      <c r="L28" s="24" t="s">
        <v>15</v>
      </c>
      <c r="M28" s="25"/>
      <c r="N28" s="25"/>
      <c r="O28" s="25"/>
      <c r="P28" s="25"/>
      <c r="Q28" s="26"/>
    </row>
    <row r="29" spans="3:20" s="3" customFormat="1" ht="15" customHeight="1" thickTop="1" thickBot="1" x14ac:dyDescent="0.3">
      <c r="C29" s="1"/>
      <c r="D29" s="1"/>
      <c r="E29" s="1"/>
    </row>
    <row r="30" spans="3:20" s="3" customFormat="1" ht="30" customHeight="1" thickTop="1" thickBot="1" x14ac:dyDescent="0.25">
      <c r="C30" s="24" t="s">
        <v>16</v>
      </c>
      <c r="D30" s="25"/>
      <c r="E30" s="25"/>
      <c r="F30" s="25"/>
      <c r="G30" s="25"/>
      <c r="H30" s="26"/>
    </row>
    <row r="31" spans="3:20" s="3" customFormat="1" ht="15" customHeight="1" thickTop="1" x14ac:dyDescent="0.25">
      <c r="C31" s="1"/>
      <c r="D31" s="1"/>
      <c r="E31" s="1"/>
    </row>
    <row r="32" spans="3:20" s="3" customFormat="1" x14ac:dyDescent="0.25">
      <c r="D32" s="1"/>
      <c r="E32" s="1"/>
    </row>
    <row r="33" spans="5:5" s="3" customFormat="1" x14ac:dyDescent="0.25">
      <c r="E33" s="1"/>
    </row>
    <row r="34" spans="5:5" s="3" customFormat="1" x14ac:dyDescent="0.25">
      <c r="E34" s="1"/>
    </row>
    <row r="35" spans="5:5" s="3" customFormat="1" x14ac:dyDescent="0.25">
      <c r="E35" s="1"/>
    </row>
    <row r="36" spans="5:5" s="3" customFormat="1" x14ac:dyDescent="0.25">
      <c r="E36" s="1"/>
    </row>
    <row r="37" spans="5:5" s="3" customFormat="1" x14ac:dyDescent="0.25">
      <c r="E37" s="1"/>
    </row>
    <row r="38" spans="5:5" s="3" customFormat="1" x14ac:dyDescent="0.25">
      <c r="E38" s="1"/>
    </row>
  </sheetData>
  <mergeCells count="18">
    <mergeCell ref="C18:H18"/>
    <mergeCell ref="L18:Q18"/>
    <mergeCell ref="B9:S9"/>
    <mergeCell ref="C14:H14"/>
    <mergeCell ref="L14:Q14"/>
    <mergeCell ref="C16:H16"/>
    <mergeCell ref="L16:Q16"/>
    <mergeCell ref="C20:H20"/>
    <mergeCell ref="L20:Q20"/>
    <mergeCell ref="C22:H22"/>
    <mergeCell ref="L22:Q22"/>
    <mergeCell ref="C24:H24"/>
    <mergeCell ref="L24:Q24"/>
    <mergeCell ref="C26:H26"/>
    <mergeCell ref="L26:Q26"/>
    <mergeCell ref="C28:H28"/>
    <mergeCell ref="L28:Q28"/>
    <mergeCell ref="C30:H30"/>
  </mergeCells>
  <hyperlinks>
    <hyperlink ref="C14:H14" location="Andalucía!A1" display="Andalucía" xr:uid="{00000000-0004-0000-0000-000000000000}"/>
    <hyperlink ref="C16:H16" location="Aragón!A1" display="Aragón" xr:uid="{00000000-0004-0000-0000-000001000000}"/>
    <hyperlink ref="C18:H18" location="Asturias!A1" display="Principado de Asturias" xr:uid="{00000000-0004-0000-0000-000002000000}"/>
    <hyperlink ref="C20:H20" location="'Illes Balears'!A1" display="Balears, Illes" xr:uid="{00000000-0004-0000-0000-000003000000}"/>
    <hyperlink ref="C22:H22" location="Canarias!A1" display="Canarias" xr:uid="{00000000-0004-0000-0000-000004000000}"/>
    <hyperlink ref="C24:H24" location="Cantabria!A1" display="Cantabria" xr:uid="{00000000-0004-0000-0000-000005000000}"/>
    <hyperlink ref="C26:H26" location="'Castilla y León'!A1" display="Castilla y León" xr:uid="{00000000-0004-0000-0000-000006000000}"/>
    <hyperlink ref="C28:H28" location="'Castilla La Mancha'!A1" display="Castilla - La Mancha" xr:uid="{00000000-0004-0000-0000-000007000000}"/>
    <hyperlink ref="C30:H30" location="Cataluña!A1" display="Cataluña" xr:uid="{00000000-0004-0000-0000-000008000000}"/>
    <hyperlink ref="L14:Q14" location="'Com. Valenciana'!A1" display="Com. Valenciana" xr:uid="{00000000-0004-0000-0000-000009000000}"/>
    <hyperlink ref="L16:Q16" location="Extremadura!A1" display="Extremadura" xr:uid="{00000000-0004-0000-0000-00000A000000}"/>
    <hyperlink ref="L18:Q18" location="Galicia!A1" display="Galicia" xr:uid="{00000000-0004-0000-0000-00000B000000}"/>
    <hyperlink ref="L20:Q20" location="'Com. Madrid'!A1" display="Madrid, Comunidad de" xr:uid="{00000000-0004-0000-0000-00000C000000}"/>
    <hyperlink ref="L22:Q22" location="'Región de Murcia'!A1" display="Murcia, Región de" xr:uid="{00000000-0004-0000-0000-00000D000000}"/>
    <hyperlink ref="L24:Q24" location="Navarra!A1" display="Navarra, Comunidad Foral de" xr:uid="{00000000-0004-0000-0000-00000E000000}"/>
    <hyperlink ref="L26:Q26" location="'Pais Vasco'!A1" display="País Vasco" xr:uid="{00000000-0004-0000-0000-00000F000000}"/>
    <hyperlink ref="L28:Q28" location="'La Rioja'!A1" display="Rioja, La" xr:uid="{00000000-0004-0000-0000-000010000000}"/>
  </hyperlinks>
  <pageMargins left="0.7" right="0.7" top="0.75" bottom="0.75" header="0.3" footer="0.3"/>
  <pageSetup paperSize="9" orientation="landscape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1º Trimestre 2021</v>
      </c>
    </row>
    <row r="13" spans="1:5" ht="42.75" customHeight="1" thickBot="1" x14ac:dyDescent="0.25">
      <c r="C13" s="8" t="s">
        <v>103</v>
      </c>
      <c r="D13" s="8" t="s">
        <v>102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4784</v>
      </c>
      <c r="D14" s="5">
        <v>4768</v>
      </c>
      <c r="E14" s="6">
        <f>IF(C14&gt;0,(D14-C14)/C14)</f>
        <v>-3.3444816053511705E-3</v>
      </c>
    </row>
    <row r="15" spans="1:5" ht="20.100000000000001" customHeight="1" thickBot="1" x14ac:dyDescent="0.25">
      <c r="B15" s="4" t="s">
        <v>17</v>
      </c>
      <c r="C15" s="5">
        <v>4695</v>
      </c>
      <c r="D15" s="5">
        <v>4693</v>
      </c>
      <c r="E15" s="6">
        <f t="shared" ref="E15:E25" si="0">IF(C15&gt;0,(D15-C15)/C15)</f>
        <v>-4.2598509052183171E-4</v>
      </c>
    </row>
    <row r="16" spans="1:5" ht="20.100000000000001" customHeight="1" thickBot="1" x14ac:dyDescent="0.25">
      <c r="B16" s="4" t="s">
        <v>18</v>
      </c>
      <c r="C16" s="5">
        <v>2774</v>
      </c>
      <c r="D16" s="5">
        <v>2894</v>
      </c>
      <c r="E16" s="6">
        <f t="shared" si="0"/>
        <v>4.3258832011535686E-2</v>
      </c>
    </row>
    <row r="17" spans="2:5" ht="20.100000000000001" customHeight="1" thickBot="1" x14ac:dyDescent="0.25">
      <c r="B17" s="4" t="s">
        <v>19</v>
      </c>
      <c r="C17" s="5">
        <v>1921</v>
      </c>
      <c r="D17" s="5">
        <v>1799</v>
      </c>
      <c r="E17" s="6">
        <f t="shared" si="0"/>
        <v>-6.3508589276418531E-2</v>
      </c>
    </row>
    <row r="18" spans="2:5" ht="20.100000000000001" customHeight="1" thickBot="1" x14ac:dyDescent="0.25">
      <c r="B18" s="4" t="s">
        <v>100</v>
      </c>
      <c r="C18" s="5">
        <v>16</v>
      </c>
      <c r="D18" s="5">
        <v>6</v>
      </c>
      <c r="E18" s="6">
        <f>IF(C18=0,"-",(D18-C18)/C18)</f>
        <v>-0.625</v>
      </c>
    </row>
    <row r="19" spans="2:5" ht="20.100000000000001" customHeight="1" thickBot="1" x14ac:dyDescent="0.25">
      <c r="B19" s="4" t="s">
        <v>101</v>
      </c>
      <c r="C19" s="5">
        <v>8</v>
      </c>
      <c r="D19" s="5">
        <v>3</v>
      </c>
      <c r="E19" s="6">
        <f>IF(C19=0,"-",(D19-C19)/C19)</f>
        <v>-0.625</v>
      </c>
    </row>
    <row r="20" spans="2:5" ht="20.100000000000001" customHeight="1" thickBot="1" x14ac:dyDescent="0.25">
      <c r="B20" s="4" t="s">
        <v>20</v>
      </c>
      <c r="C20" s="6">
        <f>C17/C15</f>
        <v>0.40915867944621936</v>
      </c>
      <c r="D20" s="6">
        <f>D17/D15</f>
        <v>0.38333688472192629</v>
      </c>
      <c r="E20" s="6">
        <f t="shared" si="0"/>
        <v>-6.3109487886806884E-2</v>
      </c>
    </row>
    <row r="21" spans="2:5" ht="30" customHeight="1" thickBot="1" x14ac:dyDescent="0.25">
      <c r="B21" s="4" t="s">
        <v>23</v>
      </c>
      <c r="C21" s="5">
        <v>512</v>
      </c>
      <c r="D21" s="5">
        <v>551</v>
      </c>
      <c r="E21" s="6">
        <f t="shared" si="0"/>
        <v>7.6171875E-2</v>
      </c>
    </row>
    <row r="22" spans="2:5" ht="20.100000000000001" customHeight="1" thickBot="1" x14ac:dyDescent="0.25">
      <c r="B22" s="4" t="s">
        <v>24</v>
      </c>
      <c r="C22" s="5">
        <v>296</v>
      </c>
      <c r="D22" s="5">
        <v>301</v>
      </c>
      <c r="E22" s="6">
        <f t="shared" si="0"/>
        <v>1.6891891891891893E-2</v>
      </c>
    </row>
    <row r="23" spans="2:5" ht="20.100000000000001" customHeight="1" thickBot="1" x14ac:dyDescent="0.25">
      <c r="B23" s="4" t="s">
        <v>25</v>
      </c>
      <c r="C23" s="5">
        <v>216</v>
      </c>
      <c r="D23" s="5">
        <v>250</v>
      </c>
      <c r="E23" s="6">
        <f t="shared" si="0"/>
        <v>0.15740740740740741</v>
      </c>
    </row>
    <row r="24" spans="2:5" ht="20.100000000000001" customHeight="1" thickBot="1" x14ac:dyDescent="0.25">
      <c r="B24" s="4" t="s">
        <v>21</v>
      </c>
      <c r="C24" s="6">
        <f>C23/C21</f>
        <v>0.421875</v>
      </c>
      <c r="D24" s="6">
        <f t="shared" ref="D24" si="1">D23/D21</f>
        <v>0.45372050816696913</v>
      </c>
      <c r="E24" s="6">
        <f t="shared" si="0"/>
        <v>7.5485648988371262E-2</v>
      </c>
    </row>
    <row r="25" spans="2:5" ht="20.100000000000001" customHeight="1" thickBot="1" x14ac:dyDescent="0.25">
      <c r="B25" s="7" t="s">
        <v>26</v>
      </c>
      <c r="C25" s="6">
        <v>0.11875508250253256</v>
      </c>
      <c r="D25" s="6">
        <v>0.11910620349674292</v>
      </c>
      <c r="E25" s="6">
        <f t="shared" si="0"/>
        <v>2.9566818262525755E-3</v>
      </c>
    </row>
    <row r="33" spans="2:5" ht="42.75" customHeight="1" thickBot="1" x14ac:dyDescent="0.25">
      <c r="C33" s="8" t="s">
        <v>103</v>
      </c>
      <c r="D33" s="8" t="s">
        <v>102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1179</v>
      </c>
      <c r="D34" s="5">
        <v>1141</v>
      </c>
      <c r="E34" s="6">
        <f>IF(C34&gt;0,(D34-C34)/C34,"-")</f>
        <v>-3.2230703986429174E-2</v>
      </c>
    </row>
    <row r="35" spans="2:5" ht="20.100000000000001" customHeight="1" thickBot="1" x14ac:dyDescent="0.25">
      <c r="B35" s="4" t="s">
        <v>29</v>
      </c>
      <c r="C35" s="5">
        <v>18</v>
      </c>
      <c r="D35" s="5">
        <v>3</v>
      </c>
      <c r="E35" s="6">
        <f t="shared" ref="E35:E37" si="2">IF(C35&gt;0,(D35-C35)/C35,"-")</f>
        <v>-0.83333333333333337</v>
      </c>
    </row>
    <row r="36" spans="2:5" ht="20.100000000000001" customHeight="1" thickBot="1" x14ac:dyDescent="0.25">
      <c r="B36" s="4" t="s">
        <v>28</v>
      </c>
      <c r="C36" s="5">
        <v>589</v>
      </c>
      <c r="D36" s="5">
        <v>558</v>
      </c>
      <c r="E36" s="6">
        <f t="shared" si="2"/>
        <v>-5.2631578947368418E-2</v>
      </c>
    </row>
    <row r="37" spans="2:5" ht="20.100000000000001" customHeight="1" thickBot="1" x14ac:dyDescent="0.25">
      <c r="B37" s="4" t="s">
        <v>30</v>
      </c>
      <c r="C37" s="5">
        <v>572</v>
      </c>
      <c r="D37" s="5">
        <v>580</v>
      </c>
      <c r="E37" s="6">
        <f t="shared" si="2"/>
        <v>1.3986013986013986E-2</v>
      </c>
    </row>
    <row r="43" spans="2:5" ht="42.75" customHeight="1" thickBot="1" x14ac:dyDescent="0.25">
      <c r="C43" s="8" t="s">
        <v>103</v>
      </c>
      <c r="D43" s="8" t="s">
        <v>102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288</v>
      </c>
      <c r="D44" s="5">
        <v>320</v>
      </c>
      <c r="E44" s="6">
        <f>IF(C44&gt;0,(D44-C44)/C44,"-")</f>
        <v>0.1111111111111111</v>
      </c>
    </row>
    <row r="45" spans="2:5" ht="20.100000000000001" customHeight="1" thickBot="1" x14ac:dyDescent="0.25">
      <c r="B45" s="4" t="s">
        <v>34</v>
      </c>
      <c r="C45" s="5">
        <v>72</v>
      </c>
      <c r="D45" s="5">
        <v>78</v>
      </c>
      <c r="E45" s="6">
        <f t="shared" ref="E45:E51" si="3">IF(C45&gt;0,(D45-C45)/C45,"-")</f>
        <v>8.3333333333333329E-2</v>
      </c>
    </row>
    <row r="46" spans="2:5" ht="20.100000000000001" customHeight="1" thickBot="1" x14ac:dyDescent="0.25">
      <c r="B46" s="4" t="s">
        <v>31</v>
      </c>
      <c r="C46" s="5">
        <v>109</v>
      </c>
      <c r="D46" s="5">
        <v>120</v>
      </c>
      <c r="E46" s="6">
        <f t="shared" si="3"/>
        <v>0.10091743119266056</v>
      </c>
    </row>
    <row r="47" spans="2:5" ht="20.100000000000001" customHeight="1" thickBot="1" x14ac:dyDescent="0.25">
      <c r="B47" s="4" t="s">
        <v>32</v>
      </c>
      <c r="C47" s="5">
        <v>1742</v>
      </c>
      <c r="D47" s="5">
        <v>2029</v>
      </c>
      <c r="E47" s="6">
        <f t="shared" si="3"/>
        <v>0.16475315729047071</v>
      </c>
    </row>
    <row r="48" spans="2:5" ht="20.100000000000001" customHeight="1" thickBot="1" x14ac:dyDescent="0.25">
      <c r="B48" s="4" t="s">
        <v>35</v>
      </c>
      <c r="C48" s="5">
        <v>1418</v>
      </c>
      <c r="D48" s="5">
        <v>1812</v>
      </c>
      <c r="E48" s="6">
        <f t="shared" si="3"/>
        <v>0.27785613540197462</v>
      </c>
    </row>
    <row r="49" spans="2:5" ht="20.100000000000001" customHeight="1" thickBot="1" x14ac:dyDescent="0.25">
      <c r="B49" s="4" t="s">
        <v>67</v>
      </c>
      <c r="C49" s="5">
        <v>620</v>
      </c>
      <c r="D49" s="5">
        <v>675</v>
      </c>
      <c r="E49" s="6">
        <f t="shared" si="3"/>
        <v>8.8709677419354843E-2</v>
      </c>
    </row>
    <row r="50" spans="2:5" ht="20.100000000000001" customHeight="1" collapsed="1" thickBot="1" x14ac:dyDescent="0.25">
      <c r="B50" s="4" t="s">
        <v>36</v>
      </c>
      <c r="C50" s="6">
        <f>C44/(C44+C45)</f>
        <v>0.8</v>
      </c>
      <c r="D50" s="6">
        <f>D44/(D44+D45)</f>
        <v>0.8040201005025126</v>
      </c>
      <c r="E50" s="6">
        <f t="shared" si="3"/>
        <v>5.0251256281406975E-3</v>
      </c>
    </row>
    <row r="51" spans="2:5" ht="20.100000000000001" customHeight="1" thickBot="1" x14ac:dyDescent="0.25">
      <c r="B51" s="4" t="s">
        <v>37</v>
      </c>
      <c r="C51" s="6">
        <f>C47/(C46+C47)</f>
        <v>0.9411129119394922</v>
      </c>
      <c r="D51" s="6">
        <f t="shared" ref="D51" si="4">D47/(D46+D47)</f>
        <v>0.94416007445323402</v>
      </c>
      <c r="E51" s="6">
        <f t="shared" si="3"/>
        <v>3.2378288248772142E-3</v>
      </c>
    </row>
    <row r="57" spans="2:5" ht="42.75" customHeight="1" thickBot="1" x14ac:dyDescent="0.25">
      <c r="C57" s="8" t="s">
        <v>103</v>
      </c>
      <c r="D57" s="8" t="s">
        <v>102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363</v>
      </c>
      <c r="D58" s="5">
        <v>405</v>
      </c>
      <c r="E58" s="6">
        <f>IF(C58&gt;0,(D58-C58)/C58,"-")</f>
        <v>0.11570247933884298</v>
      </c>
    </row>
    <row r="59" spans="2:5" ht="20.100000000000001" customHeight="1" thickBot="1" x14ac:dyDescent="0.25">
      <c r="B59" s="4" t="s">
        <v>41</v>
      </c>
      <c r="C59" s="5">
        <v>182</v>
      </c>
      <c r="D59" s="5">
        <v>193</v>
      </c>
      <c r="E59" s="6">
        <f t="shared" ref="E59:E63" si="5">IF(C59&gt;0,(D59-C59)/C59,"-")</f>
        <v>6.043956043956044E-2</v>
      </c>
    </row>
    <row r="60" spans="2:5" ht="20.100000000000001" customHeight="1" thickBot="1" x14ac:dyDescent="0.25">
      <c r="B60" s="4" t="s">
        <v>42</v>
      </c>
      <c r="C60" s="5">
        <v>106</v>
      </c>
      <c r="D60" s="5">
        <v>131</v>
      </c>
      <c r="E60" s="6">
        <f t="shared" si="5"/>
        <v>0.23584905660377359</v>
      </c>
    </row>
    <row r="61" spans="2:5" ht="20.100000000000001" customHeight="1" collapsed="1" thickBot="1" x14ac:dyDescent="0.25">
      <c r="B61" s="4" t="s">
        <v>98</v>
      </c>
      <c r="C61" s="6">
        <f>(C59+C60)/C58</f>
        <v>0.79338842975206614</v>
      </c>
      <c r="D61" s="6">
        <f>(D59+D60)/D58</f>
        <v>0.8</v>
      </c>
      <c r="E61" s="6">
        <f t="shared" si="5"/>
        <v>8.333333333333361E-3</v>
      </c>
    </row>
    <row r="62" spans="2:5" ht="20.100000000000001" customHeight="1" thickBot="1" x14ac:dyDescent="0.25">
      <c r="B62" s="4" t="s">
        <v>39</v>
      </c>
      <c r="C62" s="6">
        <v>0.74590163934426235</v>
      </c>
      <c r="D62" s="6">
        <v>0.77822580645161288</v>
      </c>
      <c r="E62" s="6">
        <f t="shared" si="5"/>
        <v>4.3335696561502907E-2</v>
      </c>
    </row>
    <row r="63" spans="2:5" ht="20.100000000000001" customHeight="1" thickBot="1" x14ac:dyDescent="0.25">
      <c r="B63" s="4" t="s">
        <v>40</v>
      </c>
      <c r="C63" s="6">
        <v>0.89075630252100846</v>
      </c>
      <c r="D63" s="6">
        <v>0.83439490445859876</v>
      </c>
      <c r="E63" s="6">
        <f t="shared" si="5"/>
        <v>-6.327364499459201E-2</v>
      </c>
    </row>
    <row r="64" spans="2:5" ht="15" thickBot="1" x14ac:dyDescent="0.25">
      <c r="E64" s="6"/>
    </row>
    <row r="69" spans="2:10" ht="42.75" customHeight="1" thickBot="1" x14ac:dyDescent="0.25">
      <c r="C69" s="8" t="s">
        <v>103</v>
      </c>
      <c r="D69" s="8" t="s">
        <v>102</v>
      </c>
      <c r="E69" s="8" t="s">
        <v>99</v>
      </c>
    </row>
    <row r="70" spans="2:10" ht="20.100000000000001" customHeight="1" thickBot="1" x14ac:dyDescent="0.25">
      <c r="B70" s="4" t="s">
        <v>44</v>
      </c>
      <c r="C70" s="5">
        <v>6398</v>
      </c>
      <c r="D70" s="5">
        <v>6447</v>
      </c>
      <c r="E70" s="6">
        <f>IF(C70&gt;0,(D70-C70)/C70,"-")</f>
        <v>7.658643326039387E-3</v>
      </c>
    </row>
    <row r="71" spans="2:10" ht="20.100000000000001" customHeight="1" thickBot="1" x14ac:dyDescent="0.25">
      <c r="B71" s="4" t="s">
        <v>45</v>
      </c>
      <c r="C71" s="5">
        <v>1958</v>
      </c>
      <c r="D71" s="5">
        <v>1920</v>
      </c>
      <c r="E71" s="6">
        <f t="shared" ref="E71:E77" si="6">IF(C71&gt;0,(D71-C71)/C71,"-")</f>
        <v>-1.9407558733401432E-2</v>
      </c>
    </row>
    <row r="72" spans="2:10" ht="20.100000000000001" customHeight="1" thickBot="1" x14ac:dyDescent="0.25">
      <c r="B72" s="4" t="s">
        <v>43</v>
      </c>
      <c r="C72" s="5">
        <v>27</v>
      </c>
      <c r="D72" s="5">
        <v>30</v>
      </c>
      <c r="E72" s="6">
        <f t="shared" si="6"/>
        <v>0.1111111111111111</v>
      </c>
    </row>
    <row r="73" spans="2:10" ht="20.100000000000001" customHeight="1" thickBot="1" x14ac:dyDescent="0.25">
      <c r="B73" s="4" t="s">
        <v>46</v>
      </c>
      <c r="C73" s="5">
        <v>2714</v>
      </c>
      <c r="D73" s="5">
        <v>2553</v>
      </c>
      <c r="E73" s="6">
        <f t="shared" si="6"/>
        <v>-5.9322033898305086E-2</v>
      </c>
    </row>
    <row r="74" spans="2:10" ht="20.100000000000001" customHeight="1" thickBot="1" x14ac:dyDescent="0.25">
      <c r="B74" s="4" t="s">
        <v>47</v>
      </c>
      <c r="C74" s="5">
        <v>1530</v>
      </c>
      <c r="D74" s="5">
        <v>1786</v>
      </c>
      <c r="E74" s="6">
        <f t="shared" si="6"/>
        <v>0.16732026143790849</v>
      </c>
    </row>
    <row r="75" spans="2:10" ht="20.100000000000001" customHeight="1" thickBot="1" x14ac:dyDescent="0.25">
      <c r="B75" s="4" t="s">
        <v>48</v>
      </c>
      <c r="C75" s="5">
        <v>157</v>
      </c>
      <c r="D75" s="5">
        <v>151</v>
      </c>
      <c r="E75" s="6">
        <f t="shared" si="6"/>
        <v>-3.8216560509554139E-2</v>
      </c>
    </row>
    <row r="76" spans="2:10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10" ht="20.100000000000001" customHeight="1" thickBot="1" x14ac:dyDescent="0.25">
      <c r="B77" s="4" t="s">
        <v>50</v>
      </c>
      <c r="C77" s="5">
        <v>12</v>
      </c>
      <c r="D77" s="5">
        <v>7</v>
      </c>
      <c r="E77" s="6">
        <f t="shared" si="6"/>
        <v>-0.41666666666666669</v>
      </c>
    </row>
    <row r="78" spans="2:10" x14ac:dyDescent="0.2">
      <c r="B78" s="22"/>
      <c r="C78" s="22"/>
      <c r="D78" s="22"/>
      <c r="E78" s="22"/>
      <c r="F78" s="22"/>
      <c r="G78" s="22"/>
      <c r="H78" s="22"/>
      <c r="I78" s="22"/>
      <c r="J78" s="22"/>
    </row>
    <row r="79" spans="2:10" x14ac:dyDescent="0.2">
      <c r="B79" s="22"/>
      <c r="C79" s="22"/>
      <c r="D79" s="22"/>
      <c r="E79" s="22"/>
      <c r="F79" s="22"/>
      <c r="G79" s="22"/>
      <c r="H79" s="22"/>
      <c r="I79" s="22"/>
      <c r="J79" s="22"/>
    </row>
    <row r="89" spans="2:5" ht="42.75" customHeight="1" thickBot="1" x14ac:dyDescent="0.25">
      <c r="C89" s="8" t="s">
        <v>103</v>
      </c>
      <c r="D89" s="8" t="s">
        <v>102</v>
      </c>
      <c r="E89" s="8" t="s">
        <v>99</v>
      </c>
    </row>
    <row r="90" spans="2:5" ht="29.25" thickBot="1" x14ac:dyDescent="0.25">
      <c r="B90" s="4" t="s">
        <v>51</v>
      </c>
      <c r="C90" s="5">
        <v>277</v>
      </c>
      <c r="D90" s="5">
        <v>446</v>
      </c>
      <c r="E90" s="6">
        <f>IF(C90&gt;0,(D90-C90)/C90,"-")</f>
        <v>0.61010830324909748</v>
      </c>
    </row>
    <row r="91" spans="2:5" ht="29.25" thickBot="1" x14ac:dyDescent="0.25">
      <c r="B91" s="4" t="s">
        <v>52</v>
      </c>
      <c r="C91" s="5">
        <v>243</v>
      </c>
      <c r="D91" s="5">
        <v>453</v>
      </c>
      <c r="E91" s="6">
        <f t="shared" ref="E91:E93" si="7">IF(C91&gt;0,(D91-C91)/C91,"-")</f>
        <v>0.86419753086419748</v>
      </c>
    </row>
    <row r="92" spans="2:5" ht="29.25" customHeight="1" thickBot="1" x14ac:dyDescent="0.25">
      <c r="B92" s="4" t="s">
        <v>53</v>
      </c>
      <c r="C92" s="5">
        <v>571</v>
      </c>
      <c r="D92" s="5">
        <v>659</v>
      </c>
      <c r="E92" s="6">
        <f t="shared" si="7"/>
        <v>0.15411558669001751</v>
      </c>
    </row>
    <row r="93" spans="2:5" ht="29.25" customHeight="1" thickBot="1" x14ac:dyDescent="0.25">
      <c r="B93" s="4" t="s">
        <v>54</v>
      </c>
      <c r="C93" s="6">
        <f>(C90+C91)/(C90+C91+C92)</f>
        <v>0.47662694775435382</v>
      </c>
      <c r="D93" s="6">
        <f>(D90+D91)/(D90+D91+D92)</f>
        <v>0.57702182284980741</v>
      </c>
      <c r="E93" s="6">
        <f t="shared" si="7"/>
        <v>0.21063617063296125</v>
      </c>
    </row>
    <row r="99" spans="2:5" ht="42.75" customHeight="1" thickBot="1" x14ac:dyDescent="0.25">
      <c r="C99" s="8" t="s">
        <v>103</v>
      </c>
      <c r="D99" s="8" t="s">
        <v>102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1102</v>
      </c>
      <c r="D100" s="5">
        <v>1574</v>
      </c>
      <c r="E100" s="6">
        <f>IF(C100&gt;0,(D100-C100)/C100,"-")</f>
        <v>0.42831215970961889</v>
      </c>
    </row>
    <row r="101" spans="2:5" ht="20.100000000000001" customHeight="1" thickBot="1" x14ac:dyDescent="0.25">
      <c r="B101" s="4" t="s">
        <v>41</v>
      </c>
      <c r="C101" s="5">
        <v>327</v>
      </c>
      <c r="D101" s="5">
        <v>509</v>
      </c>
      <c r="E101" s="6">
        <f t="shared" ref="E101:E105" si="8">IF(C101&gt;0,(D101-C101)/C101,"-")</f>
        <v>0.55657492354740057</v>
      </c>
    </row>
    <row r="102" spans="2:5" ht="20.100000000000001" customHeight="1" thickBot="1" x14ac:dyDescent="0.25">
      <c r="B102" s="4" t="s">
        <v>42</v>
      </c>
      <c r="C102" s="5">
        <v>194</v>
      </c>
      <c r="D102" s="5">
        <v>390</v>
      </c>
      <c r="E102" s="6">
        <f t="shared" si="8"/>
        <v>1.0103092783505154</v>
      </c>
    </row>
    <row r="103" spans="2:5" ht="20.100000000000001" customHeight="1" thickBot="1" x14ac:dyDescent="0.25">
      <c r="B103" s="4" t="s">
        <v>98</v>
      </c>
      <c r="C103" s="6">
        <f>(C101+C102)/C100</f>
        <v>0.47277676950998188</v>
      </c>
      <c r="D103" s="6">
        <f>(D101+D102)/D100</f>
        <v>0.57115628970775101</v>
      </c>
      <c r="E103" s="6">
        <f t="shared" si="8"/>
        <v>0.20808873561984947</v>
      </c>
    </row>
    <row r="104" spans="2:5" ht="20.100000000000001" customHeight="1" thickBot="1" x14ac:dyDescent="0.25">
      <c r="B104" s="4" t="s">
        <v>39</v>
      </c>
      <c r="C104" s="6">
        <v>0.46056338028169014</v>
      </c>
      <c r="D104" s="6">
        <v>0.55750273822562979</v>
      </c>
      <c r="E104" s="6">
        <f t="shared" si="8"/>
        <v>0.21047995149907386</v>
      </c>
    </row>
    <row r="105" spans="2:5" ht="20.100000000000001" customHeight="1" thickBot="1" x14ac:dyDescent="0.25">
      <c r="B105" s="4" t="s">
        <v>40</v>
      </c>
      <c r="C105" s="6">
        <v>0.49489795918367346</v>
      </c>
      <c r="D105" s="6">
        <v>0.59001512859304084</v>
      </c>
      <c r="E105" s="6">
        <f t="shared" si="8"/>
        <v>0.19219551756944336</v>
      </c>
    </row>
    <row r="111" spans="2:5" ht="42.75" customHeight="1" thickBot="1" x14ac:dyDescent="0.25">
      <c r="C111" s="8" t="s">
        <v>103</v>
      </c>
      <c r="D111" s="8" t="s">
        <v>102</v>
      </c>
      <c r="E111" s="8" t="s">
        <v>99</v>
      </c>
    </row>
    <row r="112" spans="2:5" ht="15" thickBot="1" x14ac:dyDescent="0.25">
      <c r="B112" s="4" t="s">
        <v>55</v>
      </c>
      <c r="C112" s="5">
        <v>1220</v>
      </c>
      <c r="D112" s="5">
        <v>1651</v>
      </c>
      <c r="E112" s="6">
        <f>IF(C112&gt;0,(D112-C112)/C112,"-")</f>
        <v>0.35327868852459016</v>
      </c>
    </row>
    <row r="113" spans="2:14" ht="15" thickBot="1" x14ac:dyDescent="0.25">
      <c r="B113" s="4" t="s">
        <v>56</v>
      </c>
      <c r="C113" s="5">
        <v>472</v>
      </c>
      <c r="D113" s="5">
        <v>844</v>
      </c>
      <c r="E113" s="6">
        <f t="shared" ref="E113:E114" si="9">IF(C113&gt;0,(D113-C113)/C113,"-")</f>
        <v>0.78813559322033899</v>
      </c>
    </row>
    <row r="114" spans="2:14" ht="15" thickBot="1" x14ac:dyDescent="0.25">
      <c r="B114" s="4" t="s">
        <v>57</v>
      </c>
      <c r="C114" s="5">
        <v>748</v>
      </c>
      <c r="D114" s="5">
        <v>807</v>
      </c>
      <c r="E114" s="6">
        <f t="shared" si="9"/>
        <v>7.8877005347593579E-2</v>
      </c>
    </row>
    <row r="115" spans="2:14" s="22" customFormat="1" x14ac:dyDescent="0.2"/>
    <row r="116" spans="2:14" x14ac:dyDescent="0.2">
      <c r="B116" s="9"/>
      <c r="C116" s="9"/>
      <c r="D116" s="9"/>
      <c r="E116" s="9"/>
      <c r="F116" s="9"/>
      <c r="G116" s="9"/>
      <c r="H116" s="9"/>
      <c r="I116" s="9"/>
      <c r="J116" s="9"/>
    </row>
    <row r="126" spans="2:14" ht="26.25" customHeight="1" thickBot="1" x14ac:dyDescent="0.25">
      <c r="C126" s="28" t="s">
        <v>103</v>
      </c>
      <c r="D126" s="29"/>
      <c r="E126" s="29"/>
      <c r="F126" s="30"/>
      <c r="G126" s="28" t="s">
        <v>102</v>
      </c>
      <c r="H126" s="29"/>
      <c r="I126" s="29"/>
      <c r="J126" s="30"/>
      <c r="K126" s="31" t="s">
        <v>58</v>
      </c>
      <c r="L126" s="32"/>
      <c r="M126" s="32"/>
      <c r="N126" s="32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5</v>
      </c>
      <c r="D128" s="10">
        <v>2</v>
      </c>
      <c r="E128" s="10">
        <v>1</v>
      </c>
      <c r="F128" s="10">
        <v>8</v>
      </c>
      <c r="G128" s="10">
        <v>9</v>
      </c>
      <c r="H128" s="10">
        <v>1</v>
      </c>
      <c r="I128" s="10">
        <v>7</v>
      </c>
      <c r="J128" s="10">
        <v>17</v>
      </c>
      <c r="K128" s="6">
        <f>IF(C128=0,"-",(G128-C128)/C128)</f>
        <v>0.8</v>
      </c>
      <c r="L128" s="6">
        <f t="shared" ref="L128:N133" si="10">IF(D128=0,"-",(H128-D128)/D128)</f>
        <v>-0.5</v>
      </c>
      <c r="M128" s="6">
        <f t="shared" si="10"/>
        <v>6</v>
      </c>
      <c r="N128" s="6">
        <f t="shared" si="10"/>
        <v>1.125</v>
      </c>
    </row>
    <row r="129" spans="2:14" ht="15" thickBot="1" x14ac:dyDescent="0.25">
      <c r="B129" s="4" t="s">
        <v>64</v>
      </c>
      <c r="C129" s="10">
        <v>2</v>
      </c>
      <c r="D129" s="10">
        <v>1</v>
      </c>
      <c r="E129" s="10">
        <v>0</v>
      </c>
      <c r="F129" s="10">
        <v>3</v>
      </c>
      <c r="G129" s="10">
        <v>5</v>
      </c>
      <c r="H129" s="10">
        <v>0</v>
      </c>
      <c r="I129" s="10">
        <v>0</v>
      </c>
      <c r="J129" s="10">
        <v>5</v>
      </c>
      <c r="K129" s="6">
        <f t="shared" ref="K129:K133" si="11">IF(C129=0,"-",(G129-C129)/C129)</f>
        <v>1.5</v>
      </c>
      <c r="L129" s="6">
        <f t="shared" si="10"/>
        <v>-1</v>
      </c>
      <c r="M129" s="6" t="str">
        <f t="shared" si="10"/>
        <v>-</v>
      </c>
      <c r="N129" s="6">
        <f t="shared" si="10"/>
        <v>0.66666666666666663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1</v>
      </c>
      <c r="H130" s="10">
        <v>0</v>
      </c>
      <c r="I130" s="10">
        <v>0</v>
      </c>
      <c r="J130" s="10">
        <v>1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3</v>
      </c>
      <c r="H131" s="10">
        <v>0</v>
      </c>
      <c r="I131" s="10">
        <v>0</v>
      </c>
      <c r="J131" s="10">
        <v>3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1</v>
      </c>
      <c r="H132" s="10">
        <v>0</v>
      </c>
      <c r="I132" s="10">
        <v>0</v>
      </c>
      <c r="J132" s="10">
        <v>1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7</v>
      </c>
      <c r="D133" s="10">
        <v>3</v>
      </c>
      <c r="E133" s="10">
        <v>1</v>
      </c>
      <c r="F133" s="10">
        <v>11</v>
      </c>
      <c r="G133" s="10">
        <v>19</v>
      </c>
      <c r="H133" s="10">
        <v>1</v>
      </c>
      <c r="I133" s="10">
        <v>7</v>
      </c>
      <c r="J133" s="10">
        <v>27</v>
      </c>
      <c r="K133" s="6">
        <f t="shared" si="11"/>
        <v>1.7142857142857142</v>
      </c>
      <c r="L133" s="6">
        <f t="shared" si="10"/>
        <v>-0.66666666666666663</v>
      </c>
      <c r="M133" s="6">
        <f t="shared" si="10"/>
        <v>6</v>
      </c>
      <c r="N133" s="6">
        <f t="shared" si="10"/>
        <v>1.4545454545454546</v>
      </c>
    </row>
    <row r="134" spans="2:14" ht="15" thickBot="1" x14ac:dyDescent="0.25">
      <c r="B134" s="4" t="s">
        <v>36</v>
      </c>
      <c r="C134" s="6">
        <f>IF(C128=0,"-",C128/(C128+C129))</f>
        <v>0.7142857142857143</v>
      </c>
      <c r="D134" s="6">
        <f>IF(D128=0,"-",D128/(D128+D129))</f>
        <v>0.66666666666666663</v>
      </c>
      <c r="E134" s="6">
        <f t="shared" ref="E134:J134" si="12">IF(E128=0,"-",E128/(E128+E129))</f>
        <v>1</v>
      </c>
      <c r="F134" s="6">
        <f t="shared" si="12"/>
        <v>0.72727272727272729</v>
      </c>
      <c r="G134" s="6">
        <f t="shared" si="12"/>
        <v>0.6428571428571429</v>
      </c>
      <c r="H134" s="6">
        <f t="shared" si="12"/>
        <v>1</v>
      </c>
      <c r="I134" s="6">
        <f t="shared" si="12"/>
        <v>1</v>
      </c>
      <c r="J134" s="6">
        <f t="shared" si="12"/>
        <v>0.77272727272727271</v>
      </c>
      <c r="K134" s="6">
        <f>IF(OR(C134="-",G134="-"),"-",(G134-C134)/C134)</f>
        <v>-9.999999999999995E-2</v>
      </c>
      <c r="L134" s="6">
        <f t="shared" ref="L134:N135" si="13">IF(OR(D134="-",H134="-"),"-",(H134-D134)/D134)</f>
        <v>0.50000000000000011</v>
      </c>
      <c r="M134" s="6">
        <f t="shared" si="13"/>
        <v>0</v>
      </c>
      <c r="N134" s="6">
        <f t="shared" si="13"/>
        <v>6.2499999999999944E-2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>
        <f t="shared" si="14"/>
        <v>0.75</v>
      </c>
      <c r="H135" s="6" t="str">
        <f t="shared" si="14"/>
        <v>-</v>
      </c>
      <c r="I135" s="6" t="str">
        <f t="shared" si="14"/>
        <v>-</v>
      </c>
      <c r="J135" s="6">
        <f t="shared" si="14"/>
        <v>0.75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8" t="s">
        <v>103</v>
      </c>
      <c r="D141" s="29"/>
      <c r="E141" s="29"/>
      <c r="F141" s="30"/>
      <c r="G141" s="28" t="s">
        <v>102</v>
      </c>
      <c r="H141" s="29"/>
      <c r="I141" s="29"/>
      <c r="J141" s="30"/>
      <c r="K141" s="31" t="s">
        <v>58</v>
      </c>
      <c r="L141" s="32"/>
      <c r="M141" s="32"/>
      <c r="N141" s="32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39</v>
      </c>
      <c r="D143" s="10">
        <v>0</v>
      </c>
      <c r="E143" s="10">
        <v>0</v>
      </c>
      <c r="F143" s="10">
        <v>39</v>
      </c>
      <c r="G143" s="10">
        <v>45</v>
      </c>
      <c r="H143" s="10">
        <v>0</v>
      </c>
      <c r="I143" s="10">
        <v>2</v>
      </c>
      <c r="J143" s="10">
        <v>47</v>
      </c>
      <c r="K143" s="6">
        <f>IF(C143=0,"-",(G143-C143)/C143)</f>
        <v>0.15384615384615385</v>
      </c>
      <c r="L143" s="6" t="str">
        <f t="shared" ref="L143:N147" si="15">IF(D143=0,"-",(H143-D143)/D143)</f>
        <v>-</v>
      </c>
      <c r="M143" s="6" t="str">
        <f t="shared" si="15"/>
        <v>-</v>
      </c>
      <c r="N143" s="6">
        <f t="shared" si="15"/>
        <v>0.20512820512820512</v>
      </c>
    </row>
    <row r="144" spans="2:14" ht="15" thickBot="1" x14ac:dyDescent="0.25">
      <c r="B144" s="4" t="s">
        <v>72</v>
      </c>
      <c r="C144" s="10">
        <v>18</v>
      </c>
      <c r="D144" s="10">
        <v>0</v>
      </c>
      <c r="E144" s="10">
        <v>4</v>
      </c>
      <c r="F144" s="10">
        <v>22</v>
      </c>
      <c r="G144" s="10">
        <v>51</v>
      </c>
      <c r="H144" s="10">
        <v>0</v>
      </c>
      <c r="I144" s="10">
        <v>1</v>
      </c>
      <c r="J144" s="10">
        <v>52</v>
      </c>
      <c r="K144" s="6">
        <f t="shared" ref="K144:K147" si="16">IF(C144=0,"-",(G144-C144)/C144)</f>
        <v>1.8333333333333333</v>
      </c>
      <c r="L144" s="6" t="str">
        <f t="shared" si="15"/>
        <v>-</v>
      </c>
      <c r="M144" s="6">
        <f t="shared" si="15"/>
        <v>-0.75</v>
      </c>
      <c r="N144" s="6">
        <f t="shared" si="15"/>
        <v>1.3636363636363635</v>
      </c>
    </row>
    <row r="145" spans="2:14" ht="15" thickBot="1" x14ac:dyDescent="0.25">
      <c r="B145" s="4" t="s">
        <v>73</v>
      </c>
      <c r="C145" s="10">
        <v>184</v>
      </c>
      <c r="D145" s="10">
        <v>0</v>
      </c>
      <c r="E145" s="10">
        <v>13</v>
      </c>
      <c r="F145" s="10">
        <v>197</v>
      </c>
      <c r="G145" s="10">
        <v>206</v>
      </c>
      <c r="H145" s="10">
        <v>0</v>
      </c>
      <c r="I145" s="10">
        <v>12</v>
      </c>
      <c r="J145" s="10">
        <v>218</v>
      </c>
      <c r="K145" s="6">
        <f t="shared" si="16"/>
        <v>0.11956521739130435</v>
      </c>
      <c r="L145" s="6" t="str">
        <f t="shared" si="15"/>
        <v>-</v>
      </c>
      <c r="M145" s="6">
        <f t="shared" si="15"/>
        <v>-7.6923076923076927E-2</v>
      </c>
      <c r="N145" s="6">
        <f t="shared" si="15"/>
        <v>0.1065989847715736</v>
      </c>
    </row>
    <row r="146" spans="2:14" ht="15" thickBot="1" x14ac:dyDescent="0.25">
      <c r="B146" s="4" t="s">
        <v>74</v>
      </c>
      <c r="C146" s="10">
        <v>71</v>
      </c>
      <c r="D146" s="10">
        <v>0</v>
      </c>
      <c r="E146" s="10">
        <v>6</v>
      </c>
      <c r="F146" s="10">
        <v>77</v>
      </c>
      <c r="G146" s="10">
        <v>111</v>
      </c>
      <c r="H146" s="10">
        <v>0</v>
      </c>
      <c r="I146" s="10">
        <v>14</v>
      </c>
      <c r="J146" s="10">
        <v>125</v>
      </c>
      <c r="K146" s="6">
        <f t="shared" si="16"/>
        <v>0.56338028169014087</v>
      </c>
      <c r="L146" s="6" t="str">
        <f t="shared" si="15"/>
        <v>-</v>
      </c>
      <c r="M146" s="6">
        <f t="shared" si="15"/>
        <v>1.3333333333333333</v>
      </c>
      <c r="N146" s="6">
        <f t="shared" si="15"/>
        <v>0.62337662337662336</v>
      </c>
    </row>
    <row r="147" spans="2:14" ht="15" thickBot="1" x14ac:dyDescent="0.25">
      <c r="B147" s="4" t="s">
        <v>75</v>
      </c>
      <c r="C147" s="10">
        <v>4</v>
      </c>
      <c r="D147" s="10">
        <v>0</v>
      </c>
      <c r="E147" s="10">
        <v>0</v>
      </c>
      <c r="F147" s="10">
        <v>4</v>
      </c>
      <c r="G147" s="10">
        <v>11</v>
      </c>
      <c r="H147" s="10">
        <v>0</v>
      </c>
      <c r="I147" s="10">
        <v>0</v>
      </c>
      <c r="J147" s="10">
        <v>11</v>
      </c>
      <c r="K147" s="6">
        <f t="shared" si="16"/>
        <v>1.75</v>
      </c>
      <c r="L147" s="6" t="str">
        <f t="shared" si="15"/>
        <v>-</v>
      </c>
      <c r="M147" s="6" t="str">
        <f t="shared" si="15"/>
        <v>-</v>
      </c>
      <c r="N147" s="6">
        <f t="shared" si="15"/>
        <v>1.75</v>
      </c>
    </row>
    <row r="148" spans="2:14" ht="15" thickBot="1" x14ac:dyDescent="0.25">
      <c r="B148" s="7" t="s">
        <v>68</v>
      </c>
      <c r="C148" s="10">
        <v>316</v>
      </c>
      <c r="D148" s="10">
        <v>0</v>
      </c>
      <c r="E148" s="10">
        <v>23</v>
      </c>
      <c r="F148" s="10">
        <v>339</v>
      </c>
      <c r="G148" s="10">
        <v>424</v>
      </c>
      <c r="H148" s="10">
        <v>0</v>
      </c>
      <c r="I148" s="10">
        <v>29</v>
      </c>
      <c r="J148" s="10">
        <v>453</v>
      </c>
      <c r="K148" s="6">
        <f t="shared" ref="K148" si="17">IF(C148=0,"-",(G148-C148)/C148)</f>
        <v>0.34177215189873417</v>
      </c>
      <c r="L148" s="6" t="str">
        <f t="shared" ref="L148" si="18">IF(D148=0,"-",(H148-D148)/D148)</f>
        <v>-</v>
      </c>
      <c r="M148" s="6">
        <f t="shared" ref="M148" si="19">IF(E148=0,"-",(I148-E148)/E148)</f>
        <v>0.2608695652173913</v>
      </c>
      <c r="N148" s="6">
        <f t="shared" ref="N148" si="20">IF(F148=0,"-",(J148-F148)/F148)</f>
        <v>0.33628318584070799</v>
      </c>
    </row>
    <row r="149" spans="2:14" ht="29.25" thickBot="1" x14ac:dyDescent="0.25">
      <c r="B149" s="7" t="s">
        <v>76</v>
      </c>
      <c r="C149" s="6">
        <f t="shared" ref="C149:J150" si="21">IF(C143=0,"-",(C143/(C143+C145)))</f>
        <v>0.17488789237668162</v>
      </c>
      <c r="D149" s="6" t="str">
        <f t="shared" si="21"/>
        <v>-</v>
      </c>
      <c r="E149" s="6" t="str">
        <f t="shared" si="21"/>
        <v>-</v>
      </c>
      <c r="F149" s="6">
        <f t="shared" si="21"/>
        <v>0.1652542372881356</v>
      </c>
      <c r="G149" s="6">
        <f t="shared" si="21"/>
        <v>0.17928286852589642</v>
      </c>
      <c r="H149" s="6" t="str">
        <f t="shared" si="21"/>
        <v>-</v>
      </c>
      <c r="I149" s="6">
        <f t="shared" si="21"/>
        <v>0.14285714285714285</v>
      </c>
      <c r="J149" s="6">
        <f t="shared" si="21"/>
        <v>0.17735849056603772</v>
      </c>
      <c r="K149" s="6">
        <f>IF(OR(C149="-",G149="-"),"-",(G149-C149)/C149)</f>
        <v>2.5130248237817971E-2</v>
      </c>
      <c r="L149" s="6" t="str">
        <f t="shared" ref="L149:N150" si="22">IF(OR(D149="-",H149="-"),"-",(H149-D149)/D149)</f>
        <v>-</v>
      </c>
      <c r="M149" s="6" t="str">
        <f t="shared" si="22"/>
        <v>-</v>
      </c>
      <c r="N149" s="6">
        <f t="shared" si="22"/>
        <v>7.3246250604741076E-2</v>
      </c>
    </row>
    <row r="150" spans="2:14" ht="29.25" thickBot="1" x14ac:dyDescent="0.25">
      <c r="B150" s="7" t="s">
        <v>77</v>
      </c>
      <c r="C150" s="6">
        <f t="shared" si="21"/>
        <v>0.20224719101123595</v>
      </c>
      <c r="D150" s="6" t="str">
        <f t="shared" si="21"/>
        <v>-</v>
      </c>
      <c r="E150" s="6">
        <f t="shared" si="21"/>
        <v>0.4</v>
      </c>
      <c r="F150" s="6">
        <f t="shared" si="21"/>
        <v>0.22222222222222221</v>
      </c>
      <c r="G150" s="6">
        <f t="shared" si="21"/>
        <v>0.31481481481481483</v>
      </c>
      <c r="H150" s="6" t="str">
        <f t="shared" si="21"/>
        <v>-</v>
      </c>
      <c r="I150" s="6">
        <f t="shared" si="21"/>
        <v>6.6666666666666666E-2</v>
      </c>
      <c r="J150" s="6">
        <f t="shared" si="21"/>
        <v>0.29378531073446329</v>
      </c>
      <c r="K150" s="6">
        <f>IF(OR(C150="-",G150="-"),"-",(G150-C150)/C150)</f>
        <v>0.5565843621399178</v>
      </c>
      <c r="L150" s="6" t="str">
        <f t="shared" si="22"/>
        <v>-</v>
      </c>
      <c r="M150" s="6">
        <f t="shared" si="22"/>
        <v>-0.83333333333333337</v>
      </c>
      <c r="N150" s="6">
        <f t="shared" si="22"/>
        <v>0.32203389830508489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102</v>
      </c>
      <c r="E156" s="8" t="s">
        <v>99</v>
      </c>
    </row>
    <row r="157" spans="2:14" ht="15" thickBot="1" x14ac:dyDescent="0.25">
      <c r="B157" s="4" t="s">
        <v>94</v>
      </c>
      <c r="C157" s="19">
        <v>254</v>
      </c>
      <c r="D157" s="19">
        <v>317</v>
      </c>
      <c r="E157" s="18">
        <f>IF(C157=0,"-",(D157-C157)/C157)</f>
        <v>0.24803149606299213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55</v>
      </c>
      <c r="D158" s="19">
        <v>90</v>
      </c>
      <c r="E158" s="18">
        <f t="shared" ref="E158:E159" si="23">IF(C158=0,"-",(D158-C158)/C158)</f>
        <v>0.63636363636363635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4</v>
      </c>
      <c r="D159" s="19">
        <v>15</v>
      </c>
      <c r="E159" s="18">
        <f t="shared" si="23"/>
        <v>2.75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0.81150159744408945</v>
      </c>
      <c r="D160" s="18">
        <f>IF(D157=0,"-",D157/(D157+D158+D159))</f>
        <v>0.75118483412322279</v>
      </c>
      <c r="E160" s="18">
        <f>IF(OR(C160="-",D160="-"),"-",(D160-C160)/C160)</f>
        <v>-7.4327350076501042E-2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102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11</v>
      </c>
      <c r="D166" s="5">
        <v>22</v>
      </c>
      <c r="E166" s="6">
        <f>IF(C166=0,"-",(D166-C166)/C166)</f>
        <v>1</v>
      </c>
    </row>
    <row r="167" spans="2:14" ht="20.100000000000001" customHeight="1" thickBot="1" x14ac:dyDescent="0.25">
      <c r="B167" s="4" t="s">
        <v>41</v>
      </c>
      <c r="C167" s="5">
        <v>3</v>
      </c>
      <c r="D167" s="5">
        <v>10</v>
      </c>
      <c r="E167" s="6">
        <f t="shared" ref="E167:E168" si="24">IF(C167=0,"-",(D167-C167)/C167)</f>
        <v>2.3333333333333335</v>
      </c>
    </row>
    <row r="168" spans="2:14" ht="20.100000000000001" customHeight="1" thickBot="1" x14ac:dyDescent="0.25">
      <c r="B168" s="4" t="s">
        <v>42</v>
      </c>
      <c r="C168" s="5">
        <v>5</v>
      </c>
      <c r="D168" s="5">
        <v>7</v>
      </c>
      <c r="E168" s="6">
        <f t="shared" si="24"/>
        <v>0.4</v>
      </c>
    </row>
    <row r="169" spans="2:14" ht="20.100000000000001" customHeight="1" thickBot="1" x14ac:dyDescent="0.25">
      <c r="B169" s="4" t="s">
        <v>98</v>
      </c>
      <c r="C169" s="6">
        <f>IF(C166=0,"-",(C167+C168)/C166)</f>
        <v>0.72727272727272729</v>
      </c>
      <c r="D169" s="6">
        <f>IF(D166=0,"-",(D167+D168)/D166)</f>
        <v>0.77272727272727271</v>
      </c>
      <c r="E169" s="6">
        <f t="shared" ref="E169:E171" si="25">IF(OR(C169="-",D169="-"),"-",(D169-C169)/C169)</f>
        <v>6.2499999999999944E-2</v>
      </c>
    </row>
    <row r="170" spans="2:14" ht="20.100000000000001" customHeight="1" thickBot="1" x14ac:dyDescent="0.25">
      <c r="B170" s="4" t="s">
        <v>39</v>
      </c>
      <c r="C170" s="6">
        <v>0.5</v>
      </c>
      <c r="D170" s="6">
        <v>0.66666666666666663</v>
      </c>
      <c r="E170" s="6">
        <f t="shared" si="25"/>
        <v>0.33333333333333326</v>
      </c>
    </row>
    <row r="171" spans="2:14" ht="20.100000000000001" customHeight="1" thickBot="1" x14ac:dyDescent="0.25">
      <c r="B171" s="4" t="s">
        <v>40</v>
      </c>
      <c r="C171" s="6">
        <v>1</v>
      </c>
      <c r="D171" s="6">
        <v>1</v>
      </c>
      <c r="E171" s="6">
        <f t="shared" si="25"/>
        <v>0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102</v>
      </c>
      <c r="E177" s="8" t="s">
        <v>99</v>
      </c>
    </row>
    <row r="178" spans="2:8" ht="15" thickBot="1" x14ac:dyDescent="0.25">
      <c r="B178" s="15" t="s">
        <v>81</v>
      </c>
      <c r="C178" s="5">
        <v>25</v>
      </c>
      <c r="D178" s="5">
        <v>56</v>
      </c>
      <c r="E178" s="6">
        <f>IF(C178=0,"-",(D178-C178)/C178)</f>
        <v>1.24</v>
      </c>
      <c r="H178" s="13"/>
    </row>
    <row r="179" spans="2:8" ht="15" thickBot="1" x14ac:dyDescent="0.25">
      <c r="B179" s="4" t="s">
        <v>43</v>
      </c>
      <c r="C179" s="5">
        <v>20</v>
      </c>
      <c r="D179" s="5">
        <v>45</v>
      </c>
      <c r="E179" s="6">
        <f t="shared" ref="E179:E185" si="26">IF(C179=0,"-",(D179-C179)/C179)</f>
        <v>1.25</v>
      </c>
      <c r="H179" s="13"/>
    </row>
    <row r="180" spans="2:8" ht="15" thickBot="1" x14ac:dyDescent="0.25">
      <c r="B180" s="4" t="s">
        <v>47</v>
      </c>
      <c r="C180" s="5">
        <v>1</v>
      </c>
      <c r="D180" s="5">
        <v>3</v>
      </c>
      <c r="E180" s="6">
        <f t="shared" si="26"/>
        <v>2</v>
      </c>
      <c r="H180" s="13"/>
    </row>
    <row r="181" spans="2:8" ht="15" thickBot="1" x14ac:dyDescent="0.25">
      <c r="B181" s="4" t="s">
        <v>78</v>
      </c>
      <c r="C181" s="5">
        <v>4</v>
      </c>
      <c r="D181" s="5">
        <v>8</v>
      </c>
      <c r="E181" s="6">
        <f t="shared" si="26"/>
        <v>1</v>
      </c>
      <c r="H181" s="13"/>
    </row>
    <row r="182" spans="2:8" ht="15" thickBot="1" x14ac:dyDescent="0.25">
      <c r="B182" s="15" t="s">
        <v>79</v>
      </c>
      <c r="C182" s="5">
        <v>369</v>
      </c>
      <c r="D182" s="5">
        <v>514</v>
      </c>
      <c r="E182" s="6">
        <f t="shared" si="26"/>
        <v>0.39295392953929537</v>
      </c>
      <c r="H182" s="13"/>
    </row>
    <row r="183" spans="2:8" ht="15" thickBot="1" x14ac:dyDescent="0.25">
      <c r="B183" s="4" t="s">
        <v>47</v>
      </c>
      <c r="C183" s="5">
        <v>348</v>
      </c>
      <c r="D183" s="5">
        <v>487</v>
      </c>
      <c r="E183" s="6">
        <f t="shared" si="26"/>
        <v>0.39942528735632182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21</v>
      </c>
      <c r="D185" s="5">
        <v>27</v>
      </c>
      <c r="E185" s="6">
        <f t="shared" si="26"/>
        <v>0.2857142857142857</v>
      </c>
      <c r="H185" s="13"/>
    </row>
    <row r="186" spans="2:8" s="22" customFormat="1" x14ac:dyDescent="0.2"/>
    <row r="187" spans="2:8" s="22" customFormat="1" x14ac:dyDescent="0.2"/>
    <row r="196" spans="2:5" ht="42.75" customHeight="1" thickBot="1" x14ac:dyDescent="0.25">
      <c r="C196" s="8" t="s">
        <v>103</v>
      </c>
      <c r="D196" s="8" t="s">
        <v>102</v>
      </c>
      <c r="E196" s="8" t="s">
        <v>99</v>
      </c>
    </row>
    <row r="197" spans="2:5" ht="15" thickBot="1" x14ac:dyDescent="0.25">
      <c r="B197" s="4" t="s">
        <v>82</v>
      </c>
      <c r="C197" s="5">
        <v>2</v>
      </c>
      <c r="D197" s="5">
        <v>7</v>
      </c>
      <c r="E197" s="6">
        <f t="shared" ref="E197:E200" si="27">IF(C197=0,"-",(D197-C197)/C197)</f>
        <v>2.5</v>
      </c>
    </row>
    <row r="198" spans="2:5" ht="15" thickBot="1" x14ac:dyDescent="0.25">
      <c r="B198" s="4" t="s">
        <v>83</v>
      </c>
      <c r="C198" s="5">
        <v>1</v>
      </c>
      <c r="D198" s="5">
        <v>2</v>
      </c>
      <c r="E198" s="6">
        <f t="shared" si="27"/>
        <v>1</v>
      </c>
    </row>
    <row r="199" spans="2:5" ht="15" thickBot="1" x14ac:dyDescent="0.25">
      <c r="B199" s="4" t="s">
        <v>84</v>
      </c>
      <c r="C199" s="5">
        <v>3</v>
      </c>
      <c r="D199" s="5">
        <v>9</v>
      </c>
      <c r="E199" s="6">
        <f t="shared" si="27"/>
        <v>2</v>
      </c>
    </row>
    <row r="200" spans="2:5" ht="15" thickBot="1" x14ac:dyDescent="0.25">
      <c r="B200" s="4" t="s">
        <v>85</v>
      </c>
      <c r="C200" s="5">
        <v>2</v>
      </c>
      <c r="D200" s="5">
        <v>6</v>
      </c>
      <c r="E200" s="6">
        <f t="shared" si="27"/>
        <v>2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102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2</v>
      </c>
      <c r="D208" s="5">
        <v>7</v>
      </c>
      <c r="E208" s="6">
        <f t="shared" si="28"/>
        <v>2.5</v>
      </c>
    </row>
    <row r="209" spans="2:5" ht="20.100000000000001" customHeight="1" thickBot="1" x14ac:dyDescent="0.25">
      <c r="B209" s="17" t="s">
        <v>86</v>
      </c>
      <c r="C209" s="5">
        <v>1</v>
      </c>
      <c r="D209" s="5">
        <v>5</v>
      </c>
      <c r="E209" s="6">
        <f t="shared" si="28"/>
        <v>4</v>
      </c>
    </row>
    <row r="210" spans="2:5" ht="20.100000000000001" customHeight="1" thickBot="1" x14ac:dyDescent="0.25">
      <c r="B210" s="17" t="s">
        <v>87</v>
      </c>
      <c r="C210" s="5">
        <v>1</v>
      </c>
      <c r="D210" s="5">
        <v>2</v>
      </c>
      <c r="E210" s="6">
        <f t="shared" si="28"/>
        <v>1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1</v>
      </c>
      <c r="D212" s="5">
        <v>2</v>
      </c>
      <c r="E212" s="6">
        <f>IF(C212=0,"-",(D212-C212)/C212)</f>
        <v>1</v>
      </c>
    </row>
    <row r="213" spans="2:5" ht="15" thickBot="1" x14ac:dyDescent="0.25">
      <c r="B213" s="17" t="s">
        <v>86</v>
      </c>
      <c r="C213" s="5">
        <v>0</v>
      </c>
      <c r="D213" s="5">
        <v>2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1</v>
      </c>
      <c r="D214" s="5">
        <v>0</v>
      </c>
      <c r="E214" s="6">
        <f t="shared" si="29"/>
        <v>-1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102</v>
      </c>
      <c r="E220" s="8" t="s">
        <v>99</v>
      </c>
    </row>
    <row r="221" spans="2:5" ht="15" thickBot="1" x14ac:dyDescent="0.25">
      <c r="B221" s="16" t="s">
        <v>91</v>
      </c>
      <c r="C221" s="5">
        <v>7</v>
      </c>
      <c r="D221" s="5">
        <v>7</v>
      </c>
      <c r="E221" s="6">
        <f t="shared" ref="E221:E223" si="30">IF(C221=0,"-",(D221-C221)/C221)</f>
        <v>0</v>
      </c>
    </row>
    <row r="222" spans="2:5" ht="15" thickBot="1" x14ac:dyDescent="0.25">
      <c r="B222" s="16" t="s">
        <v>92</v>
      </c>
      <c r="C222" s="5">
        <v>7</v>
      </c>
      <c r="D222" s="5">
        <v>9</v>
      </c>
      <c r="E222" s="6">
        <f t="shared" si="30"/>
        <v>0.2857142857142857</v>
      </c>
    </row>
    <row r="223" spans="2:5" ht="15" thickBot="1" x14ac:dyDescent="0.25">
      <c r="B223" s="16" t="s">
        <v>93</v>
      </c>
      <c r="C223" s="5">
        <v>13</v>
      </c>
      <c r="D223" s="5">
        <v>7</v>
      </c>
      <c r="E223" s="6">
        <f t="shared" si="30"/>
        <v>-0.46153846153846156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1º Trimestre 2021</v>
      </c>
    </row>
    <row r="13" spans="1:5" ht="42.75" customHeight="1" thickBot="1" x14ac:dyDescent="0.25">
      <c r="C13" s="8" t="s">
        <v>103</v>
      </c>
      <c r="D13" s="8" t="s">
        <v>102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5238</v>
      </c>
      <c r="D14" s="5">
        <v>4794</v>
      </c>
      <c r="E14" s="6">
        <f>IF(C14&gt;0,(D14-C14)/C14)</f>
        <v>-8.4765177548682707E-2</v>
      </c>
    </row>
    <row r="15" spans="1:5" ht="20.100000000000001" customHeight="1" thickBot="1" x14ac:dyDescent="0.25">
      <c r="B15" s="4" t="s">
        <v>17</v>
      </c>
      <c r="C15" s="5">
        <v>5069</v>
      </c>
      <c r="D15" s="5">
        <v>4699</v>
      </c>
      <c r="E15" s="6">
        <f t="shared" ref="E15:E25" si="0">IF(C15&gt;0,(D15-C15)/C15)</f>
        <v>-7.2992700729927001E-2</v>
      </c>
    </row>
    <row r="16" spans="1:5" ht="20.100000000000001" customHeight="1" thickBot="1" x14ac:dyDescent="0.25">
      <c r="B16" s="4" t="s">
        <v>18</v>
      </c>
      <c r="C16" s="5">
        <v>3279</v>
      </c>
      <c r="D16" s="5">
        <v>2944</v>
      </c>
      <c r="E16" s="6">
        <f t="shared" si="0"/>
        <v>-0.10216529429704178</v>
      </c>
    </row>
    <row r="17" spans="2:5" ht="20.100000000000001" customHeight="1" thickBot="1" x14ac:dyDescent="0.25">
      <c r="B17" s="4" t="s">
        <v>19</v>
      </c>
      <c r="C17" s="5">
        <v>1790</v>
      </c>
      <c r="D17" s="5">
        <v>1755</v>
      </c>
      <c r="E17" s="6">
        <f t="shared" si="0"/>
        <v>-1.9553072625698324E-2</v>
      </c>
    </row>
    <row r="18" spans="2:5" ht="20.100000000000001" customHeight="1" thickBot="1" x14ac:dyDescent="0.25">
      <c r="B18" s="4" t="s">
        <v>100</v>
      </c>
      <c r="C18" s="5">
        <v>18</v>
      </c>
      <c r="D18" s="5">
        <v>12</v>
      </c>
      <c r="E18" s="6">
        <f>IF(C18=0,"-",(D18-C18)/C18)</f>
        <v>-0.33333333333333331</v>
      </c>
    </row>
    <row r="19" spans="2:5" ht="20.100000000000001" customHeight="1" thickBot="1" x14ac:dyDescent="0.25">
      <c r="B19" s="4" t="s">
        <v>101</v>
      </c>
      <c r="C19" s="5">
        <v>5</v>
      </c>
      <c r="D19" s="5">
        <v>6</v>
      </c>
      <c r="E19" s="6">
        <f>IF(C19=0,"-",(D19-C19)/C19)</f>
        <v>0.2</v>
      </c>
    </row>
    <row r="20" spans="2:5" ht="20.100000000000001" customHeight="1" thickBot="1" x14ac:dyDescent="0.25">
      <c r="B20" s="4" t="s">
        <v>20</v>
      </c>
      <c r="C20" s="6">
        <f>C17/C15</f>
        <v>0.35312684947721446</v>
      </c>
      <c r="D20" s="6">
        <f>D17/D15</f>
        <v>0.37348371994041285</v>
      </c>
      <c r="E20" s="6">
        <f t="shared" si="0"/>
        <v>5.7647472836845064E-2</v>
      </c>
    </row>
    <row r="21" spans="2:5" ht="30" customHeight="1" thickBot="1" x14ac:dyDescent="0.25">
      <c r="B21" s="4" t="s">
        <v>23</v>
      </c>
      <c r="C21" s="5">
        <v>552</v>
      </c>
      <c r="D21" s="5">
        <v>600</v>
      </c>
      <c r="E21" s="6">
        <f t="shared" si="0"/>
        <v>8.6956521739130432E-2</v>
      </c>
    </row>
    <row r="22" spans="2:5" ht="20.100000000000001" customHeight="1" thickBot="1" x14ac:dyDescent="0.25">
      <c r="B22" s="4" t="s">
        <v>24</v>
      </c>
      <c r="C22" s="5">
        <v>392</v>
      </c>
      <c r="D22" s="5">
        <v>336</v>
      </c>
      <c r="E22" s="6">
        <f t="shared" si="0"/>
        <v>-0.14285714285714285</v>
      </c>
    </row>
    <row r="23" spans="2:5" ht="20.100000000000001" customHeight="1" thickBot="1" x14ac:dyDescent="0.25">
      <c r="B23" s="4" t="s">
        <v>25</v>
      </c>
      <c r="C23" s="5">
        <v>160</v>
      </c>
      <c r="D23" s="5">
        <v>264</v>
      </c>
      <c r="E23" s="6">
        <f t="shared" si="0"/>
        <v>0.65</v>
      </c>
    </row>
    <row r="24" spans="2:5" ht="20.100000000000001" customHeight="1" thickBot="1" x14ac:dyDescent="0.25">
      <c r="B24" s="4" t="s">
        <v>21</v>
      </c>
      <c r="C24" s="6">
        <f>C23/C21</f>
        <v>0.28985507246376813</v>
      </c>
      <c r="D24" s="6">
        <f t="shared" ref="D24" si="1">D23/D21</f>
        <v>0.44</v>
      </c>
      <c r="E24" s="6">
        <f t="shared" si="0"/>
        <v>0.5179999999999999</v>
      </c>
    </row>
    <row r="25" spans="2:5" ht="20.100000000000001" customHeight="1" thickBot="1" x14ac:dyDescent="0.25">
      <c r="B25" s="7" t="s">
        <v>26</v>
      </c>
      <c r="C25" s="6">
        <v>0.19760395940795999</v>
      </c>
      <c r="D25" s="6">
        <v>0.18340495454882536</v>
      </c>
      <c r="E25" s="6">
        <f t="shared" si="0"/>
        <v>-7.1855872228857101E-2</v>
      </c>
    </row>
    <row r="33" spans="2:5" ht="42.75" customHeight="1" thickBot="1" x14ac:dyDescent="0.25">
      <c r="C33" s="8" t="s">
        <v>103</v>
      </c>
      <c r="D33" s="8" t="s">
        <v>102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1232</v>
      </c>
      <c r="D34" s="5">
        <v>1138</v>
      </c>
      <c r="E34" s="6">
        <f>IF(C34&gt;0,(D34-C34)/C34,"-")</f>
        <v>-7.6298701298701296E-2</v>
      </c>
    </row>
    <row r="35" spans="2:5" ht="20.100000000000001" customHeight="1" thickBot="1" x14ac:dyDescent="0.25">
      <c r="B35" s="4" t="s">
        <v>29</v>
      </c>
      <c r="C35" s="5">
        <v>18</v>
      </c>
      <c r="D35" s="5">
        <v>43</v>
      </c>
      <c r="E35" s="6">
        <f t="shared" ref="E35:E37" si="2">IF(C35&gt;0,(D35-C35)/C35,"-")</f>
        <v>1.3888888888888888</v>
      </c>
    </row>
    <row r="36" spans="2:5" ht="20.100000000000001" customHeight="1" thickBot="1" x14ac:dyDescent="0.25">
      <c r="B36" s="4" t="s">
        <v>28</v>
      </c>
      <c r="C36" s="5">
        <v>1054</v>
      </c>
      <c r="D36" s="5">
        <v>946</v>
      </c>
      <c r="E36" s="6">
        <f t="shared" si="2"/>
        <v>-0.10246679316888045</v>
      </c>
    </row>
    <row r="37" spans="2:5" ht="20.100000000000001" customHeight="1" thickBot="1" x14ac:dyDescent="0.25">
      <c r="B37" s="4" t="s">
        <v>30</v>
      </c>
      <c r="C37" s="5">
        <v>160</v>
      </c>
      <c r="D37" s="5">
        <v>149</v>
      </c>
      <c r="E37" s="6">
        <f t="shared" si="2"/>
        <v>-6.8750000000000006E-2</v>
      </c>
    </row>
    <row r="43" spans="2:5" ht="42.75" customHeight="1" thickBot="1" x14ac:dyDescent="0.25">
      <c r="C43" s="8" t="s">
        <v>103</v>
      </c>
      <c r="D43" s="8" t="s">
        <v>102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639</v>
      </c>
      <c r="D44" s="5">
        <v>694</v>
      </c>
      <c r="E44" s="6">
        <f>IF(C44&gt;0,(D44-C44)/C44,"-")</f>
        <v>8.6071987480438178E-2</v>
      </c>
    </row>
    <row r="45" spans="2:5" ht="20.100000000000001" customHeight="1" thickBot="1" x14ac:dyDescent="0.25">
      <c r="B45" s="4" t="s">
        <v>34</v>
      </c>
      <c r="C45" s="5">
        <v>90</v>
      </c>
      <c r="D45" s="5">
        <v>99</v>
      </c>
      <c r="E45" s="6">
        <f t="shared" ref="E45:E51" si="3">IF(C45&gt;0,(D45-C45)/C45,"-")</f>
        <v>0.1</v>
      </c>
    </row>
    <row r="46" spans="2:5" ht="20.100000000000001" customHeight="1" thickBot="1" x14ac:dyDescent="0.25">
      <c r="B46" s="4" t="s">
        <v>31</v>
      </c>
      <c r="C46" s="5">
        <v>177</v>
      </c>
      <c r="D46" s="5">
        <v>208</v>
      </c>
      <c r="E46" s="6">
        <f t="shared" si="3"/>
        <v>0.1751412429378531</v>
      </c>
    </row>
    <row r="47" spans="2:5" ht="20.100000000000001" customHeight="1" thickBot="1" x14ac:dyDescent="0.25">
      <c r="B47" s="4" t="s">
        <v>32</v>
      </c>
      <c r="C47" s="5">
        <v>1313</v>
      </c>
      <c r="D47" s="5">
        <v>1588</v>
      </c>
      <c r="E47" s="6">
        <f t="shared" si="3"/>
        <v>0.20944402132520945</v>
      </c>
    </row>
    <row r="48" spans="2:5" ht="20.100000000000001" customHeight="1" thickBot="1" x14ac:dyDescent="0.25">
      <c r="B48" s="4" t="s">
        <v>35</v>
      </c>
      <c r="C48" s="5">
        <v>928</v>
      </c>
      <c r="D48" s="5">
        <v>1098</v>
      </c>
      <c r="E48" s="6">
        <f t="shared" si="3"/>
        <v>0.18318965517241378</v>
      </c>
    </row>
    <row r="49" spans="2:5" ht="20.100000000000001" customHeight="1" thickBot="1" x14ac:dyDescent="0.25">
      <c r="B49" s="4" t="s">
        <v>67</v>
      </c>
      <c r="C49" s="5">
        <v>1283</v>
      </c>
      <c r="D49" s="5">
        <v>1253</v>
      </c>
      <c r="E49" s="6">
        <f t="shared" si="3"/>
        <v>-2.3382696804364771E-2</v>
      </c>
    </row>
    <row r="50" spans="2:5" ht="20.100000000000001" customHeight="1" collapsed="1" thickBot="1" x14ac:dyDescent="0.25">
      <c r="B50" s="4" t="s">
        <v>36</v>
      </c>
      <c r="C50" s="6">
        <f>C44/(C44+C45)</f>
        <v>0.87654320987654322</v>
      </c>
      <c r="D50" s="6">
        <f>D44/(D44+D45)</f>
        <v>0.87515762925598994</v>
      </c>
      <c r="E50" s="6">
        <f t="shared" si="3"/>
        <v>-1.5807328206311985E-3</v>
      </c>
    </row>
    <row r="51" spans="2:5" ht="20.100000000000001" customHeight="1" thickBot="1" x14ac:dyDescent="0.25">
      <c r="B51" s="4" t="s">
        <v>37</v>
      </c>
      <c r="C51" s="6">
        <f>C47/(C46+C47)</f>
        <v>0.88120805369127519</v>
      </c>
      <c r="D51" s="6">
        <f t="shared" ref="D51" si="4">D47/(D46+D47)</f>
        <v>0.88418708240534516</v>
      </c>
      <c r="E51" s="6">
        <f t="shared" si="3"/>
        <v>3.3806190281525112E-3</v>
      </c>
    </row>
    <row r="57" spans="2:5" ht="42.75" customHeight="1" thickBot="1" x14ac:dyDescent="0.25">
      <c r="C57" s="8" t="s">
        <v>103</v>
      </c>
      <c r="D57" s="8" t="s">
        <v>102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732</v>
      </c>
      <c r="D58" s="5">
        <v>794</v>
      </c>
      <c r="E58" s="6">
        <f>IF(C58&gt;0,(D58-C58)/C58,"-")</f>
        <v>8.4699453551912565E-2</v>
      </c>
    </row>
    <row r="59" spans="2:5" ht="20.100000000000001" customHeight="1" thickBot="1" x14ac:dyDescent="0.25">
      <c r="B59" s="4" t="s">
        <v>41</v>
      </c>
      <c r="C59" s="5">
        <v>454</v>
      </c>
      <c r="D59" s="5">
        <v>444</v>
      </c>
      <c r="E59" s="6">
        <f t="shared" ref="E59:E63" si="5">IF(C59&gt;0,(D59-C59)/C59,"-")</f>
        <v>-2.2026431718061675E-2</v>
      </c>
    </row>
    <row r="60" spans="2:5" ht="20.100000000000001" customHeight="1" thickBot="1" x14ac:dyDescent="0.25">
      <c r="B60" s="4" t="s">
        <v>42</v>
      </c>
      <c r="C60" s="5">
        <v>186</v>
      </c>
      <c r="D60" s="5">
        <v>251</v>
      </c>
      <c r="E60" s="6">
        <f t="shared" si="5"/>
        <v>0.34946236559139787</v>
      </c>
    </row>
    <row r="61" spans="2:5" ht="20.100000000000001" customHeight="1" collapsed="1" thickBot="1" x14ac:dyDescent="0.25">
      <c r="B61" s="4" t="s">
        <v>98</v>
      </c>
      <c r="C61" s="6">
        <f>(C59+C60)/C58</f>
        <v>0.87431693989071035</v>
      </c>
      <c r="D61" s="6">
        <f>(D59+D60)/D58</f>
        <v>0.87531486146095716</v>
      </c>
      <c r="E61" s="6">
        <f t="shared" si="5"/>
        <v>1.1413727959697854E-3</v>
      </c>
    </row>
    <row r="62" spans="2:5" ht="20.100000000000001" customHeight="1" thickBot="1" x14ac:dyDescent="0.25">
      <c r="B62" s="4" t="s">
        <v>39</v>
      </c>
      <c r="C62" s="6">
        <v>0.85018726591760296</v>
      </c>
      <c r="D62" s="6">
        <v>0.8671875</v>
      </c>
      <c r="E62" s="6">
        <f t="shared" si="5"/>
        <v>1.9995870044052903E-2</v>
      </c>
    </row>
    <row r="63" spans="2:5" ht="20.100000000000001" customHeight="1" thickBot="1" x14ac:dyDescent="0.25">
      <c r="B63" s="4" t="s">
        <v>40</v>
      </c>
      <c r="C63" s="6">
        <v>0.93939393939393945</v>
      </c>
      <c r="D63" s="6">
        <v>0.89007092198581561</v>
      </c>
      <c r="E63" s="6">
        <f t="shared" si="5"/>
        <v>-5.2505147563486662E-2</v>
      </c>
    </row>
    <row r="64" spans="2:5" ht="15" thickBot="1" x14ac:dyDescent="0.25">
      <c r="E64" s="6"/>
    </row>
    <row r="69" spans="2:10" ht="42.75" customHeight="1" thickBot="1" x14ac:dyDescent="0.25">
      <c r="C69" s="8" t="s">
        <v>103</v>
      </c>
      <c r="D69" s="8" t="s">
        <v>102</v>
      </c>
      <c r="E69" s="8" t="s">
        <v>99</v>
      </c>
    </row>
    <row r="70" spans="2:10" ht="20.100000000000001" customHeight="1" thickBot="1" x14ac:dyDescent="0.25">
      <c r="B70" s="4" t="s">
        <v>44</v>
      </c>
      <c r="C70" s="5">
        <v>6227</v>
      </c>
      <c r="D70" s="5">
        <v>6275</v>
      </c>
      <c r="E70" s="6">
        <f>IF(C70&gt;0,(D70-C70)/C70,"-")</f>
        <v>7.7083667897864137E-3</v>
      </c>
    </row>
    <row r="71" spans="2:10" ht="20.100000000000001" customHeight="1" thickBot="1" x14ac:dyDescent="0.25">
      <c r="B71" s="4" t="s">
        <v>45</v>
      </c>
      <c r="C71" s="5">
        <v>1370</v>
      </c>
      <c r="D71" s="5">
        <v>1245</v>
      </c>
      <c r="E71" s="6">
        <f t="shared" ref="E71:E77" si="6">IF(C71&gt;0,(D71-C71)/C71,"-")</f>
        <v>-9.1240875912408759E-2</v>
      </c>
    </row>
    <row r="72" spans="2:10" ht="20.100000000000001" customHeight="1" thickBot="1" x14ac:dyDescent="0.25">
      <c r="B72" s="4" t="s">
        <v>43</v>
      </c>
      <c r="C72" s="5">
        <v>15</v>
      </c>
      <c r="D72" s="5">
        <v>11</v>
      </c>
      <c r="E72" s="6">
        <f t="shared" si="6"/>
        <v>-0.26666666666666666</v>
      </c>
    </row>
    <row r="73" spans="2:10" ht="20.100000000000001" customHeight="1" thickBot="1" x14ac:dyDescent="0.25">
      <c r="B73" s="4" t="s">
        <v>46</v>
      </c>
      <c r="C73" s="5">
        <v>3541</v>
      </c>
      <c r="D73" s="5">
        <v>3636</v>
      </c>
      <c r="E73" s="6">
        <f t="shared" si="6"/>
        <v>2.6828579497317141E-2</v>
      </c>
    </row>
    <row r="74" spans="2:10" ht="20.100000000000001" customHeight="1" thickBot="1" x14ac:dyDescent="0.25">
      <c r="B74" s="4" t="s">
        <v>47</v>
      </c>
      <c r="C74" s="5">
        <v>1062</v>
      </c>
      <c r="D74" s="5">
        <v>1137</v>
      </c>
      <c r="E74" s="6">
        <f t="shared" si="6"/>
        <v>7.0621468926553674E-2</v>
      </c>
    </row>
    <row r="75" spans="2:10" ht="20.100000000000001" customHeight="1" thickBot="1" x14ac:dyDescent="0.25">
      <c r="B75" s="4" t="s">
        <v>48</v>
      </c>
      <c r="C75" s="5">
        <v>232</v>
      </c>
      <c r="D75" s="5">
        <v>242</v>
      </c>
      <c r="E75" s="6">
        <f t="shared" si="6"/>
        <v>4.3103448275862072E-2</v>
      </c>
    </row>
    <row r="76" spans="2:10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10" ht="20.100000000000001" customHeight="1" thickBot="1" x14ac:dyDescent="0.25">
      <c r="B77" s="4" t="s">
        <v>50</v>
      </c>
      <c r="C77" s="5">
        <v>7</v>
      </c>
      <c r="D77" s="5">
        <v>4</v>
      </c>
      <c r="E77" s="6">
        <f t="shared" si="6"/>
        <v>-0.42857142857142855</v>
      </c>
    </row>
    <row r="78" spans="2:10" x14ac:dyDescent="0.2">
      <c r="B78" s="22"/>
      <c r="C78" s="22"/>
      <c r="D78" s="22"/>
      <c r="E78" s="22"/>
      <c r="F78" s="22"/>
      <c r="G78" s="22"/>
      <c r="H78" s="22"/>
      <c r="I78" s="22"/>
      <c r="J78" s="22"/>
    </row>
    <row r="79" spans="2:10" x14ac:dyDescent="0.2">
      <c r="B79" s="22"/>
      <c r="C79" s="22"/>
      <c r="D79" s="22"/>
      <c r="E79" s="22"/>
      <c r="F79" s="22"/>
      <c r="G79" s="22"/>
      <c r="H79" s="22"/>
      <c r="I79" s="22"/>
      <c r="J79" s="22"/>
    </row>
    <row r="89" spans="2:5" ht="42.75" customHeight="1" thickBot="1" x14ac:dyDescent="0.25">
      <c r="C89" s="8" t="s">
        <v>103</v>
      </c>
      <c r="D89" s="8" t="s">
        <v>102</v>
      </c>
      <c r="E89" s="8" t="s">
        <v>99</v>
      </c>
    </row>
    <row r="90" spans="2:5" ht="29.25" thickBot="1" x14ac:dyDescent="0.25">
      <c r="B90" s="4" t="s">
        <v>51</v>
      </c>
      <c r="C90" s="5">
        <v>361</v>
      </c>
      <c r="D90" s="5">
        <v>454</v>
      </c>
      <c r="E90" s="6">
        <f>IF(C90&gt;0,(D90-C90)/C90,"-")</f>
        <v>0.25761772853185594</v>
      </c>
    </row>
    <row r="91" spans="2:5" ht="29.25" thickBot="1" x14ac:dyDescent="0.25">
      <c r="B91" s="4" t="s">
        <v>52</v>
      </c>
      <c r="C91" s="5">
        <v>210</v>
      </c>
      <c r="D91" s="5">
        <v>257</v>
      </c>
      <c r="E91" s="6">
        <f t="shared" ref="E91:E93" si="7">IF(C91&gt;0,(D91-C91)/C91,"-")</f>
        <v>0.22380952380952382</v>
      </c>
    </row>
    <row r="92" spans="2:5" ht="29.25" customHeight="1" thickBot="1" x14ac:dyDescent="0.25">
      <c r="B92" s="4" t="s">
        <v>53</v>
      </c>
      <c r="C92" s="5">
        <v>365</v>
      </c>
      <c r="D92" s="5">
        <v>320</v>
      </c>
      <c r="E92" s="6">
        <f t="shared" si="7"/>
        <v>-0.12328767123287671</v>
      </c>
    </row>
    <row r="93" spans="2:5" ht="29.25" customHeight="1" thickBot="1" x14ac:dyDescent="0.25">
      <c r="B93" s="4" t="s">
        <v>54</v>
      </c>
      <c r="C93" s="6">
        <f>(C90+C91)/(C90+C91+C92)</f>
        <v>0.6100427350427351</v>
      </c>
      <c r="D93" s="6">
        <f>(D90+D91)/(D90+D91+D92)</f>
        <v>0.68962172647914644</v>
      </c>
      <c r="E93" s="6">
        <f t="shared" si="7"/>
        <v>0.13044822414094748</v>
      </c>
    </row>
    <row r="99" spans="2:5" ht="42.75" customHeight="1" thickBot="1" x14ac:dyDescent="0.25">
      <c r="C99" s="8" t="s">
        <v>103</v>
      </c>
      <c r="D99" s="8" t="s">
        <v>102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951</v>
      </c>
      <c r="D100" s="5">
        <v>1050</v>
      </c>
      <c r="E100" s="6">
        <f>IF(C100&gt;0,(D100-C100)/C100,"-")</f>
        <v>0.10410094637223975</v>
      </c>
    </row>
    <row r="101" spans="2:5" ht="20.100000000000001" customHeight="1" thickBot="1" x14ac:dyDescent="0.25">
      <c r="B101" s="4" t="s">
        <v>41</v>
      </c>
      <c r="C101" s="5">
        <v>408</v>
      </c>
      <c r="D101" s="5">
        <v>475</v>
      </c>
      <c r="E101" s="6">
        <f t="shared" ref="E101:E105" si="8">IF(C101&gt;0,(D101-C101)/C101,"-")</f>
        <v>0.1642156862745098</v>
      </c>
    </row>
    <row r="102" spans="2:5" ht="20.100000000000001" customHeight="1" thickBot="1" x14ac:dyDescent="0.25">
      <c r="B102" s="4" t="s">
        <v>42</v>
      </c>
      <c r="C102" s="5">
        <v>166</v>
      </c>
      <c r="D102" s="5">
        <v>241</v>
      </c>
      <c r="E102" s="6">
        <f t="shared" si="8"/>
        <v>0.45180722891566266</v>
      </c>
    </row>
    <row r="103" spans="2:5" ht="20.100000000000001" customHeight="1" thickBot="1" x14ac:dyDescent="0.25">
      <c r="B103" s="4" t="s">
        <v>98</v>
      </c>
      <c r="C103" s="6">
        <f>(C101+C102)/C100</f>
        <v>0.60357518401682442</v>
      </c>
      <c r="D103" s="6">
        <f>(D101+D102)/D100</f>
        <v>0.6819047619047619</v>
      </c>
      <c r="E103" s="6">
        <f t="shared" si="8"/>
        <v>0.12977600796416122</v>
      </c>
    </row>
    <row r="104" spans="2:5" ht="20.100000000000001" customHeight="1" thickBot="1" x14ac:dyDescent="0.25">
      <c r="B104" s="4" t="s">
        <v>39</v>
      </c>
      <c r="C104" s="6">
        <v>0.60986547085201792</v>
      </c>
      <c r="D104" s="6">
        <v>0.67185289957567185</v>
      </c>
      <c r="E104" s="6">
        <f t="shared" si="8"/>
        <v>0.10164115151010901</v>
      </c>
    </row>
    <row r="105" spans="2:5" ht="20.100000000000001" customHeight="1" thickBot="1" x14ac:dyDescent="0.25">
      <c r="B105" s="4" t="s">
        <v>40</v>
      </c>
      <c r="C105" s="6">
        <v>0.58865248226950351</v>
      </c>
      <c r="D105" s="6">
        <v>0.70262390670553931</v>
      </c>
      <c r="E105" s="6">
        <f t="shared" si="8"/>
        <v>0.19361410657206085</v>
      </c>
    </row>
    <row r="111" spans="2:5" ht="42.75" customHeight="1" thickBot="1" x14ac:dyDescent="0.25">
      <c r="C111" s="8" t="s">
        <v>103</v>
      </c>
      <c r="D111" s="8" t="s">
        <v>102</v>
      </c>
      <c r="E111" s="8" t="s">
        <v>99</v>
      </c>
    </row>
    <row r="112" spans="2:5" ht="15" thickBot="1" x14ac:dyDescent="0.25">
      <c r="B112" s="4" t="s">
        <v>55</v>
      </c>
      <c r="C112" s="5">
        <v>903</v>
      </c>
      <c r="D112" s="5">
        <v>983</v>
      </c>
      <c r="E112" s="6">
        <f>IF(C112&gt;0,(D112-C112)/C112,"-")</f>
        <v>8.8593576965669996E-2</v>
      </c>
    </row>
    <row r="113" spans="2:14" ht="15" thickBot="1" x14ac:dyDescent="0.25">
      <c r="B113" s="4" t="s">
        <v>56</v>
      </c>
      <c r="C113" s="5">
        <v>553</v>
      </c>
      <c r="D113" s="5">
        <v>665</v>
      </c>
      <c r="E113" s="6">
        <f t="shared" ref="E113:E114" si="9">IF(C113&gt;0,(D113-C113)/C113,"-")</f>
        <v>0.20253164556962025</v>
      </c>
    </row>
    <row r="114" spans="2:14" ht="15" thickBot="1" x14ac:dyDescent="0.25">
      <c r="B114" s="4" t="s">
        <v>57</v>
      </c>
      <c r="C114" s="5">
        <v>350</v>
      </c>
      <c r="D114" s="5">
        <v>318</v>
      </c>
      <c r="E114" s="6">
        <f t="shared" si="9"/>
        <v>-9.1428571428571428E-2</v>
      </c>
    </row>
    <row r="115" spans="2:14" s="22" customFormat="1" x14ac:dyDescent="0.2"/>
    <row r="116" spans="2:14" x14ac:dyDescent="0.2">
      <c r="B116" s="9"/>
      <c r="C116" s="9"/>
      <c r="D116" s="9"/>
      <c r="E116" s="9"/>
      <c r="F116" s="9"/>
      <c r="G116" s="9"/>
      <c r="H116" s="9"/>
      <c r="I116" s="9"/>
      <c r="J116" s="9"/>
    </row>
    <row r="126" spans="2:14" ht="26.25" customHeight="1" thickBot="1" x14ac:dyDescent="0.25">
      <c r="C126" s="28" t="s">
        <v>103</v>
      </c>
      <c r="D126" s="29"/>
      <c r="E126" s="29"/>
      <c r="F126" s="30"/>
      <c r="G126" s="28" t="s">
        <v>102</v>
      </c>
      <c r="H126" s="29"/>
      <c r="I126" s="29"/>
      <c r="J126" s="30"/>
      <c r="K126" s="31" t="s">
        <v>58</v>
      </c>
      <c r="L126" s="32"/>
      <c r="M126" s="32"/>
      <c r="N126" s="32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5</v>
      </c>
      <c r="D128" s="10">
        <v>1</v>
      </c>
      <c r="E128" s="10">
        <v>1</v>
      </c>
      <c r="F128" s="10">
        <v>7</v>
      </c>
      <c r="G128" s="10">
        <v>11</v>
      </c>
      <c r="H128" s="10">
        <v>2</v>
      </c>
      <c r="I128" s="10">
        <v>3</v>
      </c>
      <c r="J128" s="10">
        <v>16</v>
      </c>
      <c r="K128" s="6">
        <f>IF(C128=0,"-",(G128-C128)/C128)</f>
        <v>1.2</v>
      </c>
      <c r="L128" s="6">
        <f t="shared" ref="L128:N133" si="10">IF(D128=0,"-",(H128-D128)/D128)</f>
        <v>1</v>
      </c>
      <c r="M128" s="6">
        <f t="shared" si="10"/>
        <v>2</v>
      </c>
      <c r="N128" s="6">
        <f t="shared" si="10"/>
        <v>1.2857142857142858</v>
      </c>
    </row>
    <row r="129" spans="2:14" ht="15" thickBot="1" x14ac:dyDescent="0.25">
      <c r="B129" s="4" t="s">
        <v>64</v>
      </c>
      <c r="C129" s="10">
        <v>7</v>
      </c>
      <c r="D129" s="10">
        <v>0</v>
      </c>
      <c r="E129" s="10">
        <v>0</v>
      </c>
      <c r="F129" s="10">
        <v>7</v>
      </c>
      <c r="G129" s="10">
        <v>4</v>
      </c>
      <c r="H129" s="10">
        <v>0</v>
      </c>
      <c r="I129" s="10">
        <v>0</v>
      </c>
      <c r="J129" s="10">
        <v>4</v>
      </c>
      <c r="K129" s="6">
        <f t="shared" ref="K129:K133" si="11">IF(C129=0,"-",(G129-C129)/C129)</f>
        <v>-0.42857142857142855</v>
      </c>
      <c r="L129" s="6" t="str">
        <f t="shared" si="10"/>
        <v>-</v>
      </c>
      <c r="M129" s="6" t="str">
        <f t="shared" si="10"/>
        <v>-</v>
      </c>
      <c r="N129" s="6">
        <f t="shared" si="10"/>
        <v>-0.42857142857142855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12</v>
      </c>
      <c r="D133" s="10">
        <v>1</v>
      </c>
      <c r="E133" s="10">
        <v>1</v>
      </c>
      <c r="F133" s="10">
        <v>14</v>
      </c>
      <c r="G133" s="10">
        <v>15</v>
      </c>
      <c r="H133" s="10">
        <v>2</v>
      </c>
      <c r="I133" s="10">
        <v>3</v>
      </c>
      <c r="J133" s="10">
        <v>20</v>
      </c>
      <c r="K133" s="6">
        <f t="shared" si="11"/>
        <v>0.25</v>
      </c>
      <c r="L133" s="6">
        <f t="shared" si="10"/>
        <v>1</v>
      </c>
      <c r="M133" s="6">
        <f t="shared" si="10"/>
        <v>2</v>
      </c>
      <c r="N133" s="6">
        <f t="shared" si="10"/>
        <v>0.42857142857142855</v>
      </c>
    </row>
    <row r="134" spans="2:14" ht="15" thickBot="1" x14ac:dyDescent="0.25">
      <c r="B134" s="4" t="s">
        <v>36</v>
      </c>
      <c r="C134" s="6">
        <f>IF(C128=0,"-",C128/(C128+C129))</f>
        <v>0.41666666666666669</v>
      </c>
      <c r="D134" s="6">
        <f>IF(D128=0,"-",D128/(D128+D129))</f>
        <v>1</v>
      </c>
      <c r="E134" s="6">
        <f t="shared" ref="E134:J134" si="12">IF(E128=0,"-",E128/(E128+E129))</f>
        <v>1</v>
      </c>
      <c r="F134" s="6">
        <f t="shared" si="12"/>
        <v>0.5</v>
      </c>
      <c r="G134" s="6">
        <f t="shared" si="12"/>
        <v>0.73333333333333328</v>
      </c>
      <c r="H134" s="6">
        <f t="shared" si="12"/>
        <v>1</v>
      </c>
      <c r="I134" s="6">
        <f t="shared" si="12"/>
        <v>1</v>
      </c>
      <c r="J134" s="6">
        <f t="shared" si="12"/>
        <v>0.8</v>
      </c>
      <c r="K134" s="6">
        <f>IF(OR(C134="-",G134="-"),"-",(G134-C134)/C134)</f>
        <v>0.75999999999999979</v>
      </c>
      <c r="L134" s="6">
        <f t="shared" ref="L134:N135" si="13">IF(OR(D134="-",H134="-"),"-",(H134-D134)/D134)</f>
        <v>0</v>
      </c>
      <c r="M134" s="6">
        <f t="shared" si="13"/>
        <v>0</v>
      </c>
      <c r="N134" s="6">
        <f t="shared" si="13"/>
        <v>0.60000000000000009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8" t="s">
        <v>103</v>
      </c>
      <c r="D141" s="29"/>
      <c r="E141" s="29"/>
      <c r="F141" s="30"/>
      <c r="G141" s="28" t="s">
        <v>102</v>
      </c>
      <c r="H141" s="29"/>
      <c r="I141" s="29"/>
      <c r="J141" s="30"/>
      <c r="K141" s="31" t="s">
        <v>58</v>
      </c>
      <c r="L141" s="32"/>
      <c r="M141" s="32"/>
      <c r="N141" s="32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7</v>
      </c>
      <c r="D143" s="10">
        <v>0</v>
      </c>
      <c r="E143" s="10">
        <v>0</v>
      </c>
      <c r="F143" s="10">
        <v>7</v>
      </c>
      <c r="G143" s="10">
        <v>16</v>
      </c>
      <c r="H143" s="10">
        <v>0</v>
      </c>
      <c r="I143" s="10">
        <v>2</v>
      </c>
      <c r="J143" s="10">
        <v>18</v>
      </c>
      <c r="K143" s="6">
        <f>IF(C143=0,"-",(G143-C143)/C143)</f>
        <v>1.2857142857142858</v>
      </c>
      <c r="L143" s="6" t="str">
        <f t="shared" ref="L143:N147" si="15">IF(D143=0,"-",(H143-D143)/D143)</f>
        <v>-</v>
      </c>
      <c r="M143" s="6" t="str">
        <f t="shared" si="15"/>
        <v>-</v>
      </c>
      <c r="N143" s="6">
        <f t="shared" si="15"/>
        <v>1.5714285714285714</v>
      </c>
    </row>
    <row r="144" spans="2:14" ht="15" thickBot="1" x14ac:dyDescent="0.25">
      <c r="B144" s="4" t="s">
        <v>72</v>
      </c>
      <c r="C144" s="10">
        <v>17</v>
      </c>
      <c r="D144" s="10">
        <v>0</v>
      </c>
      <c r="E144" s="10">
        <v>5</v>
      </c>
      <c r="F144" s="10">
        <v>22</v>
      </c>
      <c r="G144" s="10">
        <v>6</v>
      </c>
      <c r="H144" s="10">
        <v>0</v>
      </c>
      <c r="I144" s="10">
        <v>6</v>
      </c>
      <c r="J144" s="10">
        <v>12</v>
      </c>
      <c r="K144" s="6">
        <f t="shared" ref="K144:K147" si="16">IF(C144=0,"-",(G144-C144)/C144)</f>
        <v>-0.6470588235294118</v>
      </c>
      <c r="L144" s="6" t="str">
        <f t="shared" si="15"/>
        <v>-</v>
      </c>
      <c r="M144" s="6">
        <f t="shared" si="15"/>
        <v>0.2</v>
      </c>
      <c r="N144" s="6">
        <f t="shared" si="15"/>
        <v>-0.45454545454545453</v>
      </c>
    </row>
    <row r="145" spans="2:14" ht="15" thickBot="1" x14ac:dyDescent="0.25">
      <c r="B145" s="4" t="s">
        <v>73</v>
      </c>
      <c r="C145" s="10">
        <v>173</v>
      </c>
      <c r="D145" s="10">
        <v>0</v>
      </c>
      <c r="E145" s="10">
        <v>18</v>
      </c>
      <c r="F145" s="10">
        <v>191</v>
      </c>
      <c r="G145" s="10">
        <v>239</v>
      </c>
      <c r="H145" s="10">
        <v>0</v>
      </c>
      <c r="I145" s="10">
        <v>27</v>
      </c>
      <c r="J145" s="10">
        <v>266</v>
      </c>
      <c r="K145" s="6">
        <f t="shared" si="16"/>
        <v>0.38150289017341038</v>
      </c>
      <c r="L145" s="6" t="str">
        <f t="shared" si="15"/>
        <v>-</v>
      </c>
      <c r="M145" s="6">
        <f t="shared" si="15"/>
        <v>0.5</v>
      </c>
      <c r="N145" s="6">
        <f t="shared" si="15"/>
        <v>0.39267015706806285</v>
      </c>
    </row>
    <row r="146" spans="2:14" ht="15" thickBot="1" x14ac:dyDescent="0.25">
      <c r="B146" s="4" t="s">
        <v>74</v>
      </c>
      <c r="C146" s="10">
        <v>20</v>
      </c>
      <c r="D146" s="10">
        <v>0</v>
      </c>
      <c r="E146" s="10">
        <v>7</v>
      </c>
      <c r="F146" s="10">
        <v>27</v>
      </c>
      <c r="G146" s="10">
        <v>38</v>
      </c>
      <c r="H146" s="10">
        <v>0</v>
      </c>
      <c r="I146" s="10">
        <v>13</v>
      </c>
      <c r="J146" s="10">
        <v>51</v>
      </c>
      <c r="K146" s="6">
        <f t="shared" si="16"/>
        <v>0.9</v>
      </c>
      <c r="L146" s="6" t="str">
        <f t="shared" si="15"/>
        <v>-</v>
      </c>
      <c r="M146" s="6">
        <f t="shared" si="15"/>
        <v>0.8571428571428571</v>
      </c>
      <c r="N146" s="6">
        <f t="shared" si="15"/>
        <v>0.88888888888888884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6" t="str">
        <f t="shared" si="16"/>
        <v>-</v>
      </c>
      <c r="L147" s="6" t="str">
        <f t="shared" si="15"/>
        <v>-</v>
      </c>
      <c r="M147" s="6" t="str">
        <f t="shared" si="15"/>
        <v>-</v>
      </c>
      <c r="N147" s="6" t="str">
        <f t="shared" si="15"/>
        <v>-</v>
      </c>
    </row>
    <row r="148" spans="2:14" ht="15" thickBot="1" x14ac:dyDescent="0.25">
      <c r="B148" s="7" t="s">
        <v>68</v>
      </c>
      <c r="C148" s="10">
        <v>217</v>
      </c>
      <c r="D148" s="10">
        <v>0</v>
      </c>
      <c r="E148" s="10">
        <v>30</v>
      </c>
      <c r="F148" s="10">
        <v>247</v>
      </c>
      <c r="G148" s="10">
        <v>299</v>
      </c>
      <c r="H148" s="10">
        <v>0</v>
      </c>
      <c r="I148" s="10">
        <v>48</v>
      </c>
      <c r="J148" s="10">
        <v>347</v>
      </c>
      <c r="K148" s="6">
        <f t="shared" ref="K148" si="17">IF(C148=0,"-",(G148-C148)/C148)</f>
        <v>0.37788018433179721</v>
      </c>
      <c r="L148" s="6" t="str">
        <f t="shared" ref="L148" si="18">IF(D148=0,"-",(H148-D148)/D148)</f>
        <v>-</v>
      </c>
      <c r="M148" s="6">
        <f t="shared" ref="M148" si="19">IF(E148=0,"-",(I148-E148)/E148)</f>
        <v>0.6</v>
      </c>
      <c r="N148" s="6">
        <f t="shared" ref="N148" si="20">IF(F148=0,"-",(J148-F148)/F148)</f>
        <v>0.40485829959514169</v>
      </c>
    </row>
    <row r="149" spans="2:14" ht="29.25" thickBot="1" x14ac:dyDescent="0.25">
      <c r="B149" s="7" t="s">
        <v>76</v>
      </c>
      <c r="C149" s="6">
        <f t="shared" ref="C149:J150" si="21">IF(C143=0,"-",(C143/(C143+C145)))</f>
        <v>3.888888888888889E-2</v>
      </c>
      <c r="D149" s="6" t="str">
        <f t="shared" si="21"/>
        <v>-</v>
      </c>
      <c r="E149" s="6" t="str">
        <f t="shared" si="21"/>
        <v>-</v>
      </c>
      <c r="F149" s="6">
        <f t="shared" si="21"/>
        <v>3.5353535353535352E-2</v>
      </c>
      <c r="G149" s="6">
        <f t="shared" si="21"/>
        <v>6.2745098039215685E-2</v>
      </c>
      <c r="H149" s="6" t="str">
        <f t="shared" si="21"/>
        <v>-</v>
      </c>
      <c r="I149" s="6">
        <f t="shared" si="21"/>
        <v>6.8965517241379309E-2</v>
      </c>
      <c r="J149" s="6">
        <f t="shared" si="21"/>
        <v>6.3380281690140844E-2</v>
      </c>
      <c r="K149" s="6">
        <f>IF(OR(C149="-",G149="-"),"-",(G149-C149)/C149)</f>
        <v>0.61344537815126043</v>
      </c>
      <c r="L149" s="6" t="str">
        <f t="shared" ref="L149:N150" si="22">IF(OR(D149="-",H149="-"),"-",(H149-D149)/D149)</f>
        <v>-</v>
      </c>
      <c r="M149" s="6" t="str">
        <f t="shared" si="22"/>
        <v>-</v>
      </c>
      <c r="N149" s="6">
        <f t="shared" si="22"/>
        <v>0.79275653923541256</v>
      </c>
    </row>
    <row r="150" spans="2:14" ht="29.25" thickBot="1" x14ac:dyDescent="0.25">
      <c r="B150" s="7" t="s">
        <v>77</v>
      </c>
      <c r="C150" s="6">
        <f t="shared" si="21"/>
        <v>0.45945945945945948</v>
      </c>
      <c r="D150" s="6" t="str">
        <f t="shared" si="21"/>
        <v>-</v>
      </c>
      <c r="E150" s="6">
        <f t="shared" si="21"/>
        <v>0.41666666666666669</v>
      </c>
      <c r="F150" s="6">
        <f t="shared" si="21"/>
        <v>0.44897959183673469</v>
      </c>
      <c r="G150" s="6">
        <f t="shared" si="21"/>
        <v>0.13636363636363635</v>
      </c>
      <c r="H150" s="6" t="str">
        <f t="shared" si="21"/>
        <v>-</v>
      </c>
      <c r="I150" s="6">
        <f t="shared" si="21"/>
        <v>0.31578947368421051</v>
      </c>
      <c r="J150" s="6">
        <f t="shared" si="21"/>
        <v>0.19047619047619047</v>
      </c>
      <c r="K150" s="6">
        <f>IF(OR(C150="-",G150="-"),"-",(G150-C150)/C150)</f>
        <v>-0.70320855614973266</v>
      </c>
      <c r="L150" s="6" t="str">
        <f t="shared" si="22"/>
        <v>-</v>
      </c>
      <c r="M150" s="6">
        <f t="shared" si="22"/>
        <v>-0.24210526315789482</v>
      </c>
      <c r="N150" s="6">
        <f t="shared" si="22"/>
        <v>-0.5757575757575758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102</v>
      </c>
      <c r="E156" s="8" t="s">
        <v>99</v>
      </c>
    </row>
    <row r="157" spans="2:14" ht="15" thickBot="1" x14ac:dyDescent="0.25">
      <c r="B157" s="4" t="s">
        <v>94</v>
      </c>
      <c r="C157" s="19">
        <v>193</v>
      </c>
      <c r="D157" s="19">
        <v>277</v>
      </c>
      <c r="E157" s="18">
        <f>IF(C157=0,"-",(D157-C157)/C157)</f>
        <v>0.43523316062176165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21</v>
      </c>
      <c r="D158" s="19">
        <v>20</v>
      </c>
      <c r="E158" s="18">
        <f t="shared" ref="E158:E159" si="23">IF(C158=0,"-",(D158-C158)/C158)</f>
        <v>-4.7619047619047616E-2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3</v>
      </c>
      <c r="D159" s="19">
        <v>2</v>
      </c>
      <c r="E159" s="18">
        <f t="shared" si="23"/>
        <v>-0.33333333333333331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0.88940092165898621</v>
      </c>
      <c r="D160" s="18">
        <f>IF(D157=0,"-",D157/(D157+D158+D159))</f>
        <v>0.9264214046822743</v>
      </c>
      <c r="E160" s="18">
        <f>IF(OR(C160="-",D160="-"),"-",(D160-C160)/C160)</f>
        <v>4.1624066404422358E-2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102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14</v>
      </c>
      <c r="D166" s="5">
        <v>20</v>
      </c>
      <c r="E166" s="6">
        <f>IF(C166=0,"-",(D166-C166)/C166)</f>
        <v>0.42857142857142855</v>
      </c>
    </row>
    <row r="167" spans="2:14" ht="20.100000000000001" customHeight="1" thickBot="1" x14ac:dyDescent="0.25">
      <c r="B167" s="4" t="s">
        <v>41</v>
      </c>
      <c r="C167" s="5">
        <v>5</v>
      </c>
      <c r="D167" s="5">
        <v>13</v>
      </c>
      <c r="E167" s="6">
        <f t="shared" ref="E167:E168" si="24">IF(C167=0,"-",(D167-C167)/C167)</f>
        <v>1.6</v>
      </c>
    </row>
    <row r="168" spans="2:14" ht="20.100000000000001" customHeight="1" thickBot="1" x14ac:dyDescent="0.25">
      <c r="B168" s="4" t="s">
        <v>42</v>
      </c>
      <c r="C168" s="5">
        <v>2</v>
      </c>
      <c r="D168" s="5">
        <v>3</v>
      </c>
      <c r="E168" s="6">
        <f t="shared" si="24"/>
        <v>0.5</v>
      </c>
    </row>
    <row r="169" spans="2:14" ht="20.100000000000001" customHeight="1" thickBot="1" x14ac:dyDescent="0.25">
      <c r="B169" s="4" t="s">
        <v>98</v>
      </c>
      <c r="C169" s="6">
        <f>IF(C166=0,"-",(C167+C168)/C166)</f>
        <v>0.5</v>
      </c>
      <c r="D169" s="6">
        <f>IF(D166=0,"-",(D167+D168)/D166)</f>
        <v>0.8</v>
      </c>
      <c r="E169" s="6">
        <f t="shared" ref="E169:E171" si="25">IF(OR(C169="-",D169="-"),"-",(D169-C169)/C169)</f>
        <v>0.60000000000000009</v>
      </c>
    </row>
    <row r="170" spans="2:14" ht="20.100000000000001" customHeight="1" thickBot="1" x14ac:dyDescent="0.25">
      <c r="B170" s="4" t="s">
        <v>39</v>
      </c>
      <c r="C170" s="6">
        <v>0.5</v>
      </c>
      <c r="D170" s="6">
        <v>0.8125</v>
      </c>
      <c r="E170" s="6">
        <f t="shared" si="25"/>
        <v>0.625</v>
      </c>
    </row>
    <row r="171" spans="2:14" ht="20.100000000000001" customHeight="1" thickBot="1" x14ac:dyDescent="0.25">
      <c r="B171" s="4" t="s">
        <v>40</v>
      </c>
      <c r="C171" s="6">
        <v>0.5</v>
      </c>
      <c r="D171" s="6">
        <v>0.75</v>
      </c>
      <c r="E171" s="6">
        <f t="shared" si="25"/>
        <v>0.5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102</v>
      </c>
      <c r="E177" s="8" t="s">
        <v>99</v>
      </c>
    </row>
    <row r="178" spans="2:8" ht="15" thickBot="1" x14ac:dyDescent="0.25">
      <c r="B178" s="15" t="s">
        <v>81</v>
      </c>
      <c r="C178" s="5">
        <v>8</v>
      </c>
      <c r="D178" s="5">
        <v>20</v>
      </c>
      <c r="E178" s="6">
        <f>IF(C178=0,"-",(D178-C178)/C178)</f>
        <v>1.5</v>
      </c>
      <c r="H178" s="13"/>
    </row>
    <row r="179" spans="2:8" ht="15" thickBot="1" x14ac:dyDescent="0.25">
      <c r="B179" s="4" t="s">
        <v>43</v>
      </c>
      <c r="C179" s="5">
        <v>4</v>
      </c>
      <c r="D179" s="5">
        <v>13</v>
      </c>
      <c r="E179" s="6">
        <f t="shared" ref="E179:E185" si="26">IF(C179=0,"-",(D179-C179)/C179)</f>
        <v>2.25</v>
      </c>
      <c r="H179" s="13"/>
    </row>
    <row r="180" spans="2:8" ht="15" thickBot="1" x14ac:dyDescent="0.25">
      <c r="B180" s="4" t="s">
        <v>47</v>
      </c>
      <c r="C180" s="5">
        <v>2</v>
      </c>
      <c r="D180" s="5">
        <v>2</v>
      </c>
      <c r="E180" s="6">
        <f t="shared" si="26"/>
        <v>0</v>
      </c>
      <c r="H180" s="13"/>
    </row>
    <row r="181" spans="2:8" ht="15" thickBot="1" x14ac:dyDescent="0.25">
      <c r="B181" s="4" t="s">
        <v>78</v>
      </c>
      <c r="C181" s="5">
        <v>2</v>
      </c>
      <c r="D181" s="5">
        <v>5</v>
      </c>
      <c r="E181" s="6">
        <f t="shared" si="26"/>
        <v>1.5</v>
      </c>
      <c r="H181" s="13"/>
    </row>
    <row r="182" spans="2:8" ht="15" thickBot="1" x14ac:dyDescent="0.25">
      <c r="B182" s="15" t="s">
        <v>79</v>
      </c>
      <c r="C182" s="5">
        <v>269</v>
      </c>
      <c r="D182" s="5">
        <v>320</v>
      </c>
      <c r="E182" s="6">
        <f t="shared" si="26"/>
        <v>0.1895910780669145</v>
      </c>
      <c r="H182" s="13"/>
    </row>
    <row r="183" spans="2:8" ht="15" thickBot="1" x14ac:dyDescent="0.25">
      <c r="B183" s="4" t="s">
        <v>47</v>
      </c>
      <c r="C183" s="5">
        <v>236</v>
      </c>
      <c r="D183" s="5">
        <v>273</v>
      </c>
      <c r="E183" s="6">
        <f t="shared" si="26"/>
        <v>0.15677966101694915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33</v>
      </c>
      <c r="D185" s="5">
        <v>47</v>
      </c>
      <c r="E185" s="6">
        <f t="shared" si="26"/>
        <v>0.42424242424242425</v>
      </c>
      <c r="H185" s="13"/>
    </row>
    <row r="186" spans="2:8" s="22" customFormat="1" x14ac:dyDescent="0.2"/>
    <row r="187" spans="2:8" s="22" customFormat="1" x14ac:dyDescent="0.2"/>
    <row r="196" spans="2:5" ht="42.75" customHeight="1" thickBot="1" x14ac:dyDescent="0.25">
      <c r="C196" s="8" t="s">
        <v>103</v>
      </c>
      <c r="D196" s="8" t="s">
        <v>102</v>
      </c>
      <c r="E196" s="8" t="s">
        <v>99</v>
      </c>
    </row>
    <row r="197" spans="2:5" ht="15" thickBot="1" x14ac:dyDescent="0.25">
      <c r="B197" s="4" t="s">
        <v>82</v>
      </c>
      <c r="C197" s="5">
        <v>9</v>
      </c>
      <c r="D197" s="5">
        <v>7</v>
      </c>
      <c r="E197" s="6">
        <f t="shared" ref="E197:E200" si="27">IF(C197=0,"-",(D197-C197)/C197)</f>
        <v>-0.22222222222222221</v>
      </c>
    </row>
    <row r="198" spans="2:5" ht="15" thickBot="1" x14ac:dyDescent="0.25">
      <c r="B198" s="4" t="s">
        <v>83</v>
      </c>
      <c r="C198" s="5">
        <v>1</v>
      </c>
      <c r="D198" s="5">
        <v>1</v>
      </c>
      <c r="E198" s="6">
        <f t="shared" si="27"/>
        <v>0</v>
      </c>
    </row>
    <row r="199" spans="2:5" ht="15" thickBot="1" x14ac:dyDescent="0.25">
      <c r="B199" s="4" t="s">
        <v>84</v>
      </c>
      <c r="C199" s="5">
        <v>10</v>
      </c>
      <c r="D199" s="5">
        <v>8</v>
      </c>
      <c r="E199" s="6">
        <f t="shared" si="27"/>
        <v>-0.2</v>
      </c>
    </row>
    <row r="200" spans="2:5" ht="15" thickBot="1" x14ac:dyDescent="0.25">
      <c r="B200" s="4" t="s">
        <v>85</v>
      </c>
      <c r="C200" s="5">
        <v>7</v>
      </c>
      <c r="D200" s="5">
        <v>6</v>
      </c>
      <c r="E200" s="6">
        <f t="shared" si="27"/>
        <v>-0.14285714285714285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102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9</v>
      </c>
      <c r="D208" s="5">
        <v>7</v>
      </c>
      <c r="E208" s="6">
        <f t="shared" si="28"/>
        <v>-0.22222222222222221</v>
      </c>
    </row>
    <row r="209" spans="2:5" ht="20.100000000000001" customHeight="1" thickBot="1" x14ac:dyDescent="0.25">
      <c r="B209" s="17" t="s">
        <v>86</v>
      </c>
      <c r="C209" s="5">
        <v>8</v>
      </c>
      <c r="D209" s="5">
        <v>7</v>
      </c>
      <c r="E209" s="6">
        <f t="shared" si="28"/>
        <v>-0.125</v>
      </c>
    </row>
    <row r="210" spans="2:5" ht="20.100000000000001" customHeight="1" thickBot="1" x14ac:dyDescent="0.25">
      <c r="B210" s="17" t="s">
        <v>87</v>
      </c>
      <c r="C210" s="5">
        <v>1</v>
      </c>
      <c r="D210" s="5">
        <v>0</v>
      </c>
      <c r="E210" s="6">
        <f t="shared" si="28"/>
        <v>-1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1</v>
      </c>
      <c r="D212" s="5">
        <v>1</v>
      </c>
      <c r="E212" s="6">
        <f>IF(C212=0,"-",(D212-C212)/C212)</f>
        <v>0</v>
      </c>
    </row>
    <row r="213" spans="2:5" ht="15" thickBot="1" x14ac:dyDescent="0.25">
      <c r="B213" s="17" t="s">
        <v>86</v>
      </c>
      <c r="C213" s="5">
        <v>1</v>
      </c>
      <c r="D213" s="5">
        <v>1</v>
      </c>
      <c r="E213" s="6">
        <f t="shared" ref="E213:E214" si="29">IF(C213=0,"-",(D213-C213)/C213)</f>
        <v>0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102</v>
      </c>
      <c r="E220" s="8" t="s">
        <v>99</v>
      </c>
    </row>
    <row r="221" spans="2:5" ht="15" thickBot="1" x14ac:dyDescent="0.25">
      <c r="B221" s="16" t="s">
        <v>91</v>
      </c>
      <c r="C221" s="5">
        <v>9</v>
      </c>
      <c r="D221" s="5">
        <v>20</v>
      </c>
      <c r="E221" s="6">
        <f t="shared" ref="E221:E223" si="30">IF(C221=0,"-",(D221-C221)/C221)</f>
        <v>1.2222222222222223</v>
      </c>
    </row>
    <row r="222" spans="2:5" ht="15" thickBot="1" x14ac:dyDescent="0.25">
      <c r="B222" s="16" t="s">
        <v>92</v>
      </c>
      <c r="C222" s="5">
        <v>12</v>
      </c>
      <c r="D222" s="5">
        <v>14</v>
      </c>
      <c r="E222" s="6">
        <f t="shared" si="30"/>
        <v>0.16666666666666666</v>
      </c>
    </row>
    <row r="223" spans="2:5" ht="15" thickBot="1" x14ac:dyDescent="0.25">
      <c r="B223" s="16" t="s">
        <v>93</v>
      </c>
      <c r="C223" s="5">
        <v>48</v>
      </c>
      <c r="D223" s="5">
        <v>41</v>
      </c>
      <c r="E223" s="6">
        <f t="shared" si="30"/>
        <v>-0.14583333333333334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1º Trimestre 2021</v>
      </c>
    </row>
    <row r="13" spans="1:5" ht="42.75" customHeight="1" thickBot="1" x14ac:dyDescent="0.25">
      <c r="C13" s="8" t="s">
        <v>103</v>
      </c>
      <c r="D13" s="8" t="s">
        <v>102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546</v>
      </c>
      <c r="D14" s="5">
        <v>539</v>
      </c>
      <c r="E14" s="6">
        <f>IF(C14&gt;0,(D14-C14)/C14)</f>
        <v>-1.282051282051282E-2</v>
      </c>
    </row>
    <row r="15" spans="1:5" ht="20.100000000000001" customHeight="1" thickBot="1" x14ac:dyDescent="0.25">
      <c r="B15" s="4" t="s">
        <v>17</v>
      </c>
      <c r="C15" s="5">
        <v>528</v>
      </c>
      <c r="D15" s="5">
        <v>539</v>
      </c>
      <c r="E15" s="6">
        <f t="shared" ref="E15:E25" si="0">IF(C15&gt;0,(D15-C15)/C15)</f>
        <v>2.0833333333333332E-2</v>
      </c>
    </row>
    <row r="16" spans="1:5" ht="20.100000000000001" customHeight="1" thickBot="1" x14ac:dyDescent="0.25">
      <c r="B16" s="4" t="s">
        <v>18</v>
      </c>
      <c r="C16" s="5">
        <v>458</v>
      </c>
      <c r="D16" s="5">
        <v>478</v>
      </c>
      <c r="E16" s="6">
        <f t="shared" si="0"/>
        <v>4.3668122270742356E-2</v>
      </c>
    </row>
    <row r="17" spans="2:5" ht="20.100000000000001" customHeight="1" thickBot="1" x14ac:dyDescent="0.25">
      <c r="B17" s="4" t="s">
        <v>19</v>
      </c>
      <c r="C17" s="5">
        <v>70</v>
      </c>
      <c r="D17" s="5">
        <v>61</v>
      </c>
      <c r="E17" s="6">
        <f t="shared" si="0"/>
        <v>-0.12857142857142856</v>
      </c>
    </row>
    <row r="18" spans="2:5" ht="20.100000000000001" customHeight="1" thickBot="1" x14ac:dyDescent="0.25">
      <c r="B18" s="4" t="s">
        <v>100</v>
      </c>
      <c r="C18" s="5">
        <v>3</v>
      </c>
      <c r="D18" s="5">
        <v>7</v>
      </c>
      <c r="E18" s="6">
        <f>IF(C18=0,"-",(D18-C18)/C18)</f>
        <v>1.3333333333333333</v>
      </c>
    </row>
    <row r="19" spans="2:5" ht="20.100000000000001" customHeight="1" thickBot="1" x14ac:dyDescent="0.25">
      <c r="B19" s="4" t="s">
        <v>101</v>
      </c>
      <c r="C19" s="5">
        <v>0</v>
      </c>
      <c r="D19" s="5">
        <v>0</v>
      </c>
      <c r="E19" s="6" t="str">
        <f>IF(C19=0,"-",(D19-C19)/C19)</f>
        <v>-</v>
      </c>
    </row>
    <row r="20" spans="2:5" ht="20.100000000000001" customHeight="1" thickBot="1" x14ac:dyDescent="0.25">
      <c r="B20" s="4" t="s">
        <v>20</v>
      </c>
      <c r="C20" s="6">
        <f>C17/C15</f>
        <v>0.13257575757575757</v>
      </c>
      <c r="D20" s="6">
        <f>D17/D15</f>
        <v>0.11317254174397032</v>
      </c>
      <c r="E20" s="6">
        <f t="shared" si="0"/>
        <v>-0.14635568513119529</v>
      </c>
    </row>
    <row r="21" spans="2:5" ht="30" customHeight="1" thickBot="1" x14ac:dyDescent="0.25">
      <c r="B21" s="4" t="s">
        <v>23</v>
      </c>
      <c r="C21" s="5">
        <v>34</v>
      </c>
      <c r="D21" s="5">
        <v>32</v>
      </c>
      <c r="E21" s="6">
        <f t="shared" si="0"/>
        <v>-5.8823529411764705E-2</v>
      </c>
    </row>
    <row r="22" spans="2:5" ht="20.100000000000001" customHeight="1" thickBot="1" x14ac:dyDescent="0.25">
      <c r="B22" s="4" t="s">
        <v>24</v>
      </c>
      <c r="C22" s="5">
        <v>28</v>
      </c>
      <c r="D22" s="5">
        <v>26</v>
      </c>
      <c r="E22" s="6">
        <f t="shared" si="0"/>
        <v>-7.1428571428571425E-2</v>
      </c>
    </row>
    <row r="23" spans="2:5" ht="20.100000000000001" customHeight="1" thickBot="1" x14ac:dyDescent="0.25">
      <c r="B23" s="4" t="s">
        <v>25</v>
      </c>
      <c r="C23" s="5">
        <v>6</v>
      </c>
      <c r="D23" s="5">
        <v>6</v>
      </c>
      <c r="E23" s="6">
        <f t="shared" si="0"/>
        <v>0</v>
      </c>
    </row>
    <row r="24" spans="2:5" ht="20.100000000000001" customHeight="1" thickBot="1" x14ac:dyDescent="0.25">
      <c r="B24" s="4" t="s">
        <v>21</v>
      </c>
      <c r="C24" s="6">
        <f>C23/C21</f>
        <v>0.17647058823529413</v>
      </c>
      <c r="D24" s="6">
        <f t="shared" ref="D24" si="1">D23/D21</f>
        <v>0.1875</v>
      </c>
      <c r="E24" s="6">
        <f t="shared" si="0"/>
        <v>6.2499999999999931E-2</v>
      </c>
    </row>
    <row r="25" spans="2:5" ht="20.100000000000001" customHeight="1" thickBot="1" x14ac:dyDescent="0.25">
      <c r="B25" s="7" t="s">
        <v>26</v>
      </c>
      <c r="C25" s="6">
        <v>9.8196202708206629E-2</v>
      </c>
      <c r="D25" s="6">
        <v>0.10071923625294542</v>
      </c>
      <c r="E25" s="6">
        <f t="shared" si="0"/>
        <v>2.5693799507054974E-2</v>
      </c>
    </row>
    <row r="33" spans="2:5" ht="42.75" customHeight="1" thickBot="1" x14ac:dyDescent="0.25">
      <c r="C33" s="8" t="s">
        <v>103</v>
      </c>
      <c r="D33" s="8" t="s">
        <v>102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181</v>
      </c>
      <c r="D34" s="5">
        <v>189</v>
      </c>
      <c r="E34" s="6">
        <f>IF(C34&gt;0,(D34-C34)/C34,"-")</f>
        <v>4.4198895027624308E-2</v>
      </c>
    </row>
    <row r="35" spans="2:5" ht="20.100000000000001" customHeight="1" thickBot="1" x14ac:dyDescent="0.25">
      <c r="B35" s="4" t="s">
        <v>29</v>
      </c>
      <c r="C35" s="5">
        <v>10</v>
      </c>
      <c r="D35" s="5">
        <v>1</v>
      </c>
      <c r="E35" s="6">
        <f t="shared" ref="E35:E37" si="2">IF(C35&gt;0,(D35-C35)/C35,"-")</f>
        <v>-0.9</v>
      </c>
    </row>
    <row r="36" spans="2:5" ht="20.100000000000001" customHeight="1" thickBot="1" x14ac:dyDescent="0.25">
      <c r="B36" s="4" t="s">
        <v>28</v>
      </c>
      <c r="C36" s="5">
        <v>125</v>
      </c>
      <c r="D36" s="5">
        <v>142</v>
      </c>
      <c r="E36" s="6">
        <f t="shared" si="2"/>
        <v>0.13600000000000001</v>
      </c>
    </row>
    <row r="37" spans="2:5" ht="20.100000000000001" customHeight="1" thickBot="1" x14ac:dyDescent="0.25">
      <c r="B37" s="4" t="s">
        <v>30</v>
      </c>
      <c r="C37" s="5">
        <v>46</v>
      </c>
      <c r="D37" s="5">
        <v>46</v>
      </c>
      <c r="E37" s="6">
        <f t="shared" si="2"/>
        <v>0</v>
      </c>
    </row>
    <row r="43" spans="2:5" ht="42.75" customHeight="1" thickBot="1" x14ac:dyDescent="0.25">
      <c r="C43" s="8" t="s">
        <v>103</v>
      </c>
      <c r="D43" s="8" t="s">
        <v>102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101</v>
      </c>
      <c r="D44" s="5">
        <v>122</v>
      </c>
      <c r="E44" s="6">
        <f>IF(C44&gt;0,(D44-C44)/C44,"-")</f>
        <v>0.20792079207920791</v>
      </c>
    </row>
    <row r="45" spans="2:5" ht="20.100000000000001" customHeight="1" thickBot="1" x14ac:dyDescent="0.25">
      <c r="B45" s="4" t="s">
        <v>34</v>
      </c>
      <c r="C45" s="5">
        <v>10</v>
      </c>
      <c r="D45" s="5">
        <v>7</v>
      </c>
      <c r="E45" s="6">
        <f t="shared" ref="E45:E51" si="3">IF(C45&gt;0,(D45-C45)/C45,"-")</f>
        <v>-0.3</v>
      </c>
    </row>
    <row r="46" spans="2:5" ht="20.100000000000001" customHeight="1" thickBot="1" x14ac:dyDescent="0.25">
      <c r="B46" s="4" t="s">
        <v>31</v>
      </c>
      <c r="C46" s="5">
        <v>23</v>
      </c>
      <c r="D46" s="5">
        <v>15</v>
      </c>
      <c r="E46" s="6">
        <f t="shared" si="3"/>
        <v>-0.34782608695652173</v>
      </c>
    </row>
    <row r="47" spans="2:5" ht="20.100000000000001" customHeight="1" thickBot="1" x14ac:dyDescent="0.25">
      <c r="B47" s="4" t="s">
        <v>32</v>
      </c>
      <c r="C47" s="5">
        <v>213</v>
      </c>
      <c r="D47" s="5">
        <v>234</v>
      </c>
      <c r="E47" s="6">
        <f t="shared" si="3"/>
        <v>9.8591549295774641E-2</v>
      </c>
    </row>
    <row r="48" spans="2:5" ht="20.100000000000001" customHeight="1" thickBot="1" x14ac:dyDescent="0.25">
      <c r="B48" s="4" t="s">
        <v>35</v>
      </c>
      <c r="C48" s="5">
        <v>106</v>
      </c>
      <c r="D48" s="5">
        <v>97</v>
      </c>
      <c r="E48" s="6">
        <f t="shared" si="3"/>
        <v>-8.4905660377358486E-2</v>
      </c>
    </row>
    <row r="49" spans="2:5" ht="20.100000000000001" customHeight="1" thickBot="1" x14ac:dyDescent="0.25">
      <c r="B49" s="4" t="s">
        <v>67</v>
      </c>
      <c r="C49" s="5">
        <v>64</v>
      </c>
      <c r="D49" s="5">
        <v>45</v>
      </c>
      <c r="E49" s="6">
        <f t="shared" si="3"/>
        <v>-0.296875</v>
      </c>
    </row>
    <row r="50" spans="2:5" ht="20.100000000000001" customHeight="1" collapsed="1" thickBot="1" x14ac:dyDescent="0.25">
      <c r="B50" s="4" t="s">
        <v>36</v>
      </c>
      <c r="C50" s="6">
        <f>C44/(C44+C45)</f>
        <v>0.90990990990990994</v>
      </c>
      <c r="D50" s="6">
        <f>D44/(D44+D45)</f>
        <v>0.94573643410852715</v>
      </c>
      <c r="E50" s="6">
        <f t="shared" si="3"/>
        <v>3.9373704812341676E-2</v>
      </c>
    </row>
    <row r="51" spans="2:5" ht="20.100000000000001" customHeight="1" thickBot="1" x14ac:dyDescent="0.25">
      <c r="B51" s="4" t="s">
        <v>37</v>
      </c>
      <c r="C51" s="6">
        <f>C47/(C46+C47)</f>
        <v>0.90254237288135597</v>
      </c>
      <c r="D51" s="6">
        <f t="shared" ref="D51" si="4">D47/(D46+D47)</f>
        <v>0.93975903614457834</v>
      </c>
      <c r="E51" s="6">
        <f t="shared" si="3"/>
        <v>4.1235363991175958E-2</v>
      </c>
    </row>
    <row r="57" spans="2:5" ht="42.75" customHeight="1" thickBot="1" x14ac:dyDescent="0.25">
      <c r="C57" s="8" t="s">
        <v>103</v>
      </c>
      <c r="D57" s="8" t="s">
        <v>102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111</v>
      </c>
      <c r="D58" s="5">
        <v>129</v>
      </c>
      <c r="E58" s="6">
        <f>IF(C58&gt;0,(D58-C58)/C58,"-")</f>
        <v>0.16216216216216217</v>
      </c>
    </row>
    <row r="59" spans="2:5" ht="20.100000000000001" customHeight="1" thickBot="1" x14ac:dyDescent="0.25">
      <c r="B59" s="4" t="s">
        <v>41</v>
      </c>
      <c r="C59" s="5">
        <v>93</v>
      </c>
      <c r="D59" s="5">
        <v>111</v>
      </c>
      <c r="E59" s="6">
        <f t="shared" ref="E59:E63" si="5">IF(C59&gt;0,(D59-C59)/C59,"-")</f>
        <v>0.19354838709677419</v>
      </c>
    </row>
    <row r="60" spans="2:5" ht="20.100000000000001" customHeight="1" thickBot="1" x14ac:dyDescent="0.25">
      <c r="B60" s="4" t="s">
        <v>42</v>
      </c>
      <c r="C60" s="5">
        <v>8</v>
      </c>
      <c r="D60" s="5">
        <v>11</v>
      </c>
      <c r="E60" s="6">
        <f t="shared" si="5"/>
        <v>0.375</v>
      </c>
    </row>
    <row r="61" spans="2:5" ht="20.100000000000001" customHeight="1" collapsed="1" thickBot="1" x14ac:dyDescent="0.25">
      <c r="B61" s="4" t="s">
        <v>98</v>
      </c>
      <c r="C61" s="6">
        <f>(C59+C60)/C58</f>
        <v>0.90990990990990994</v>
      </c>
      <c r="D61" s="6">
        <f>(D59+D60)/D58</f>
        <v>0.94573643410852715</v>
      </c>
      <c r="E61" s="6">
        <f t="shared" si="5"/>
        <v>3.9373704812341676E-2</v>
      </c>
    </row>
    <row r="62" spans="2:5" ht="20.100000000000001" customHeight="1" thickBot="1" x14ac:dyDescent="0.25">
      <c r="B62" s="4" t="s">
        <v>39</v>
      </c>
      <c r="C62" s="6">
        <v>0.92079207920792083</v>
      </c>
      <c r="D62" s="6">
        <v>0.94067796610169496</v>
      </c>
      <c r="E62" s="6">
        <f t="shared" si="5"/>
        <v>2.1596500820120289E-2</v>
      </c>
    </row>
    <row r="63" spans="2:5" ht="20.100000000000001" customHeight="1" thickBot="1" x14ac:dyDescent="0.25">
      <c r="B63" s="4" t="s">
        <v>40</v>
      </c>
      <c r="C63" s="6">
        <v>0.8</v>
      </c>
      <c r="D63" s="6">
        <v>1</v>
      </c>
      <c r="E63" s="6">
        <f t="shared" si="5"/>
        <v>0.24999999999999994</v>
      </c>
    </row>
    <row r="64" spans="2:5" ht="15" thickBot="1" x14ac:dyDescent="0.25">
      <c r="E64" s="6"/>
    </row>
    <row r="69" spans="2:10" ht="42.75" customHeight="1" thickBot="1" x14ac:dyDescent="0.25">
      <c r="C69" s="8" t="s">
        <v>103</v>
      </c>
      <c r="D69" s="8" t="s">
        <v>102</v>
      </c>
      <c r="E69" s="8" t="s">
        <v>99</v>
      </c>
    </row>
    <row r="70" spans="2:10" ht="20.100000000000001" customHeight="1" thickBot="1" x14ac:dyDescent="0.25">
      <c r="B70" s="4" t="s">
        <v>44</v>
      </c>
      <c r="C70" s="5">
        <v>614</v>
      </c>
      <c r="D70" s="5">
        <v>609</v>
      </c>
      <c r="E70" s="6">
        <f>IF(C70&gt;0,(D70-C70)/C70,"-")</f>
        <v>-8.1433224755700327E-3</v>
      </c>
    </row>
    <row r="71" spans="2:10" ht="20.100000000000001" customHeight="1" thickBot="1" x14ac:dyDescent="0.25">
      <c r="B71" s="4" t="s">
        <v>45</v>
      </c>
      <c r="C71" s="5">
        <v>167</v>
      </c>
      <c r="D71" s="5">
        <v>156</v>
      </c>
      <c r="E71" s="6">
        <f t="shared" ref="E71:E77" si="6">IF(C71&gt;0,(D71-C71)/C71,"-")</f>
        <v>-6.5868263473053898E-2</v>
      </c>
    </row>
    <row r="72" spans="2:10" ht="20.100000000000001" customHeight="1" thickBot="1" x14ac:dyDescent="0.25">
      <c r="B72" s="4" t="s">
        <v>43</v>
      </c>
      <c r="C72" s="5">
        <v>2</v>
      </c>
      <c r="D72" s="5">
        <v>0</v>
      </c>
      <c r="E72" s="6">
        <f t="shared" si="6"/>
        <v>-1</v>
      </c>
    </row>
    <row r="73" spans="2:10" ht="20.100000000000001" customHeight="1" thickBot="1" x14ac:dyDescent="0.25">
      <c r="B73" s="4" t="s">
        <v>46</v>
      </c>
      <c r="C73" s="5">
        <v>283</v>
      </c>
      <c r="D73" s="5">
        <v>306</v>
      </c>
      <c r="E73" s="6">
        <f t="shared" si="6"/>
        <v>8.1272084805653705E-2</v>
      </c>
    </row>
    <row r="74" spans="2:10" ht="20.100000000000001" customHeight="1" thickBot="1" x14ac:dyDescent="0.25">
      <c r="B74" s="4" t="s">
        <v>47</v>
      </c>
      <c r="C74" s="5">
        <v>126</v>
      </c>
      <c r="D74" s="5">
        <v>119</v>
      </c>
      <c r="E74" s="6">
        <f t="shared" si="6"/>
        <v>-5.5555555555555552E-2</v>
      </c>
    </row>
    <row r="75" spans="2:10" ht="20.100000000000001" customHeight="1" thickBot="1" x14ac:dyDescent="0.25">
      <c r="B75" s="4" t="s">
        <v>48</v>
      </c>
      <c r="C75" s="5">
        <v>36</v>
      </c>
      <c r="D75" s="5">
        <v>28</v>
      </c>
      <c r="E75" s="6">
        <f t="shared" si="6"/>
        <v>-0.22222222222222221</v>
      </c>
    </row>
    <row r="76" spans="2:10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10" ht="20.100000000000001" customHeight="1" thickBot="1" x14ac:dyDescent="0.25">
      <c r="B77" s="4" t="s">
        <v>50</v>
      </c>
      <c r="C77" s="5">
        <v>0</v>
      </c>
      <c r="D77" s="5">
        <v>0</v>
      </c>
      <c r="E77" s="6" t="str">
        <f t="shared" si="6"/>
        <v>-</v>
      </c>
    </row>
    <row r="78" spans="2:10" x14ac:dyDescent="0.2">
      <c r="B78" s="22"/>
      <c r="C78" s="22"/>
      <c r="D78" s="22"/>
      <c r="E78" s="22"/>
      <c r="F78" s="22"/>
      <c r="G78" s="22"/>
      <c r="H78" s="22"/>
      <c r="I78" s="22"/>
      <c r="J78" s="22"/>
    </row>
    <row r="79" spans="2:10" x14ac:dyDescent="0.2">
      <c r="B79" s="22"/>
      <c r="C79" s="22"/>
      <c r="D79" s="22"/>
      <c r="E79" s="22"/>
      <c r="F79" s="22"/>
      <c r="G79" s="22"/>
      <c r="H79" s="22"/>
      <c r="I79" s="22"/>
      <c r="J79" s="22"/>
    </row>
    <row r="89" spans="2:5" ht="42.75" customHeight="1" thickBot="1" x14ac:dyDescent="0.25">
      <c r="C89" s="8" t="s">
        <v>103</v>
      </c>
      <c r="D89" s="8" t="s">
        <v>102</v>
      </c>
      <c r="E89" s="8" t="s">
        <v>99</v>
      </c>
    </row>
    <row r="90" spans="2:5" ht="29.25" thickBot="1" x14ac:dyDescent="0.25">
      <c r="B90" s="4" t="s">
        <v>51</v>
      </c>
      <c r="C90" s="5">
        <v>78</v>
      </c>
      <c r="D90" s="5">
        <v>78</v>
      </c>
      <c r="E90" s="6">
        <f>IF(C90&gt;0,(D90-C90)/C90,"-")</f>
        <v>0</v>
      </c>
    </row>
    <row r="91" spans="2:5" ht="29.25" thickBot="1" x14ac:dyDescent="0.25">
      <c r="B91" s="4" t="s">
        <v>52</v>
      </c>
      <c r="C91" s="5">
        <v>33</v>
      </c>
      <c r="D91" s="5">
        <v>15</v>
      </c>
      <c r="E91" s="6">
        <f t="shared" ref="E91:E93" si="7">IF(C91&gt;0,(D91-C91)/C91,"-")</f>
        <v>-0.54545454545454541</v>
      </c>
    </row>
    <row r="92" spans="2:5" ht="29.25" customHeight="1" thickBot="1" x14ac:dyDescent="0.25">
      <c r="B92" s="4" t="s">
        <v>53</v>
      </c>
      <c r="C92" s="5">
        <v>13</v>
      </c>
      <c r="D92" s="5">
        <v>15</v>
      </c>
      <c r="E92" s="6">
        <f t="shared" si="7"/>
        <v>0.15384615384615385</v>
      </c>
    </row>
    <row r="93" spans="2:5" ht="29.25" customHeight="1" thickBot="1" x14ac:dyDescent="0.25">
      <c r="B93" s="4" t="s">
        <v>54</v>
      </c>
      <c r="C93" s="6">
        <f>(C90+C91)/(C90+C91+C92)</f>
        <v>0.89516129032258063</v>
      </c>
      <c r="D93" s="6">
        <f>(D90+D91)/(D90+D91+D92)</f>
        <v>0.86111111111111116</v>
      </c>
      <c r="E93" s="6">
        <f t="shared" si="7"/>
        <v>-3.8038038038037965E-2</v>
      </c>
    </row>
    <row r="99" spans="2:5" ht="42.75" customHeight="1" thickBot="1" x14ac:dyDescent="0.25">
      <c r="C99" s="8" t="s">
        <v>103</v>
      </c>
      <c r="D99" s="8" t="s">
        <v>102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124</v>
      </c>
      <c r="D100" s="5">
        <v>109</v>
      </c>
      <c r="E100" s="6">
        <f>IF(C100&gt;0,(D100-C100)/C100,"-")</f>
        <v>-0.12096774193548387</v>
      </c>
    </row>
    <row r="101" spans="2:5" ht="20.100000000000001" customHeight="1" thickBot="1" x14ac:dyDescent="0.25">
      <c r="B101" s="4" t="s">
        <v>41</v>
      </c>
      <c r="C101" s="5">
        <v>99</v>
      </c>
      <c r="D101" s="5">
        <v>82</v>
      </c>
      <c r="E101" s="6">
        <f t="shared" ref="E101:E105" si="8">IF(C101&gt;0,(D101-C101)/C101,"-")</f>
        <v>-0.17171717171717171</v>
      </c>
    </row>
    <row r="102" spans="2:5" ht="20.100000000000001" customHeight="1" thickBot="1" x14ac:dyDescent="0.25">
      <c r="B102" s="4" t="s">
        <v>42</v>
      </c>
      <c r="C102" s="5">
        <v>12</v>
      </c>
      <c r="D102" s="5">
        <v>11</v>
      </c>
      <c r="E102" s="6">
        <f t="shared" si="8"/>
        <v>-8.3333333333333329E-2</v>
      </c>
    </row>
    <row r="103" spans="2:5" ht="20.100000000000001" customHeight="1" thickBot="1" x14ac:dyDescent="0.25">
      <c r="B103" s="4" t="s">
        <v>98</v>
      </c>
      <c r="C103" s="6">
        <f>(C101+C102)/C100</f>
        <v>0.89516129032258063</v>
      </c>
      <c r="D103" s="6">
        <f>(D101+D102)/D100</f>
        <v>0.85321100917431192</v>
      </c>
      <c r="E103" s="6">
        <f t="shared" si="8"/>
        <v>-4.6863377138606485E-2</v>
      </c>
    </row>
    <row r="104" spans="2:5" ht="20.100000000000001" customHeight="1" thickBot="1" x14ac:dyDescent="0.25">
      <c r="B104" s="4" t="s">
        <v>39</v>
      </c>
      <c r="C104" s="6">
        <v>0.8839285714285714</v>
      </c>
      <c r="D104" s="6">
        <v>0.83673469387755106</v>
      </c>
      <c r="E104" s="6">
        <f t="shared" si="8"/>
        <v>-5.3391053391053309E-2</v>
      </c>
    </row>
    <row r="105" spans="2:5" ht="20.100000000000001" customHeight="1" thickBot="1" x14ac:dyDescent="0.25">
      <c r="B105" s="4" t="s">
        <v>40</v>
      </c>
      <c r="C105" s="6">
        <v>1</v>
      </c>
      <c r="D105" s="6">
        <v>1</v>
      </c>
      <c r="E105" s="6">
        <f t="shared" si="8"/>
        <v>0</v>
      </c>
    </row>
    <row r="111" spans="2:5" ht="42.75" customHeight="1" thickBot="1" x14ac:dyDescent="0.25">
      <c r="C111" s="8" t="s">
        <v>103</v>
      </c>
      <c r="D111" s="8" t="s">
        <v>102</v>
      </c>
      <c r="E111" s="8" t="s">
        <v>99</v>
      </c>
    </row>
    <row r="112" spans="2:5" ht="15" thickBot="1" x14ac:dyDescent="0.25">
      <c r="B112" s="4" t="s">
        <v>55</v>
      </c>
      <c r="C112" s="5">
        <v>120</v>
      </c>
      <c r="D112" s="5">
        <v>113</v>
      </c>
      <c r="E112" s="6">
        <f>IF(C112&gt;0,(D112-C112)/C112,"-")</f>
        <v>-5.8333333333333334E-2</v>
      </c>
    </row>
    <row r="113" spans="2:14" ht="15" thickBot="1" x14ac:dyDescent="0.25">
      <c r="B113" s="4" t="s">
        <v>56</v>
      </c>
      <c r="C113" s="5">
        <v>114</v>
      </c>
      <c r="D113" s="5">
        <v>109</v>
      </c>
      <c r="E113" s="6">
        <f t="shared" ref="E113:E114" si="9">IF(C113&gt;0,(D113-C113)/C113,"-")</f>
        <v>-4.3859649122807015E-2</v>
      </c>
    </row>
    <row r="114" spans="2:14" ht="15" thickBot="1" x14ac:dyDescent="0.25">
      <c r="B114" s="4" t="s">
        <v>57</v>
      </c>
      <c r="C114" s="5">
        <v>6</v>
      </c>
      <c r="D114" s="5">
        <v>4</v>
      </c>
      <c r="E114" s="6">
        <f t="shared" si="9"/>
        <v>-0.33333333333333331</v>
      </c>
    </row>
    <row r="115" spans="2:14" s="22" customFormat="1" x14ac:dyDescent="0.2"/>
    <row r="116" spans="2:14" s="22" customFormat="1" x14ac:dyDescent="0.2"/>
    <row r="126" spans="2:14" ht="26.25" customHeight="1" thickBot="1" x14ac:dyDescent="0.25">
      <c r="C126" s="28" t="s">
        <v>103</v>
      </c>
      <c r="D126" s="29"/>
      <c r="E126" s="29"/>
      <c r="F126" s="30"/>
      <c r="G126" s="28" t="s">
        <v>102</v>
      </c>
      <c r="H126" s="29"/>
      <c r="I126" s="29"/>
      <c r="J126" s="30"/>
      <c r="K126" s="31" t="s">
        <v>58</v>
      </c>
      <c r="L126" s="32"/>
      <c r="M126" s="32"/>
      <c r="N126" s="32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2</v>
      </c>
      <c r="D128" s="10">
        <v>0</v>
      </c>
      <c r="E128" s="10">
        <v>0</v>
      </c>
      <c r="F128" s="10">
        <v>2</v>
      </c>
      <c r="G128" s="10">
        <v>0</v>
      </c>
      <c r="H128" s="10">
        <v>0</v>
      </c>
      <c r="I128" s="10">
        <v>0</v>
      </c>
      <c r="J128" s="10">
        <v>0</v>
      </c>
      <c r="K128" s="6">
        <f>IF(C128=0,"-",(G128-C128)/C128)</f>
        <v>-1</v>
      </c>
      <c r="L128" s="6" t="str">
        <f t="shared" ref="L128:N133" si="10">IF(D128=0,"-",(H128-D128)/D128)</f>
        <v>-</v>
      </c>
      <c r="M128" s="6" t="str">
        <f t="shared" si="10"/>
        <v>-</v>
      </c>
      <c r="N128" s="6">
        <f t="shared" si="10"/>
        <v>-1</v>
      </c>
    </row>
    <row r="129" spans="2:14" ht="15" thickBot="1" x14ac:dyDescent="0.25">
      <c r="B129" s="4" t="s">
        <v>64</v>
      </c>
      <c r="C129" s="10">
        <v>0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6" t="str">
        <f t="shared" ref="K129:K133" si="11">IF(C129=0,"-",(G129-C129)/C129)</f>
        <v>-</v>
      </c>
      <c r="L129" s="6" t="str">
        <f t="shared" si="10"/>
        <v>-</v>
      </c>
      <c r="M129" s="6" t="str">
        <f t="shared" si="10"/>
        <v>-</v>
      </c>
      <c r="N129" s="6" t="str">
        <f t="shared" si="10"/>
        <v>-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2</v>
      </c>
      <c r="D133" s="10">
        <v>0</v>
      </c>
      <c r="E133" s="10">
        <v>0</v>
      </c>
      <c r="F133" s="10">
        <v>2</v>
      </c>
      <c r="G133" s="10">
        <v>0</v>
      </c>
      <c r="H133" s="10">
        <v>0</v>
      </c>
      <c r="I133" s="10">
        <v>0</v>
      </c>
      <c r="J133" s="10">
        <v>0</v>
      </c>
      <c r="K133" s="6">
        <f t="shared" si="11"/>
        <v>-1</v>
      </c>
      <c r="L133" s="6" t="str">
        <f t="shared" si="10"/>
        <v>-</v>
      </c>
      <c r="M133" s="6" t="str">
        <f t="shared" si="10"/>
        <v>-</v>
      </c>
      <c r="N133" s="6">
        <f t="shared" si="10"/>
        <v>-1</v>
      </c>
    </row>
    <row r="134" spans="2:14" ht="15" thickBot="1" x14ac:dyDescent="0.25">
      <c r="B134" s="4" t="s">
        <v>36</v>
      </c>
      <c r="C134" s="6">
        <f>IF(C128=0,"-",C128/(C128+C129))</f>
        <v>1</v>
      </c>
      <c r="D134" s="6" t="str">
        <f>IF(D128=0,"-",D128/(D128+D129))</f>
        <v>-</v>
      </c>
      <c r="E134" s="6" t="str">
        <f t="shared" ref="E134:J134" si="12">IF(E128=0,"-",E128/(E128+E129))</f>
        <v>-</v>
      </c>
      <c r="F134" s="6">
        <f t="shared" si="12"/>
        <v>1</v>
      </c>
      <c r="G134" s="6" t="str">
        <f t="shared" si="12"/>
        <v>-</v>
      </c>
      <c r="H134" s="6" t="str">
        <f t="shared" si="12"/>
        <v>-</v>
      </c>
      <c r="I134" s="6" t="str">
        <f t="shared" si="12"/>
        <v>-</v>
      </c>
      <c r="J134" s="6" t="str">
        <f t="shared" si="12"/>
        <v>-</v>
      </c>
      <c r="K134" s="6" t="str">
        <f>IF(OR(C134="-",G134="-"),"-",(G134-C134)/C134)</f>
        <v>-</v>
      </c>
      <c r="L134" s="6" t="str">
        <f t="shared" ref="L134:N135" si="13">IF(OR(D134="-",H134="-"),"-",(H134-D134)/D134)</f>
        <v>-</v>
      </c>
      <c r="M134" s="6" t="str">
        <f t="shared" si="13"/>
        <v>-</v>
      </c>
      <c r="N134" s="6" t="str">
        <f t="shared" si="13"/>
        <v>-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8" t="s">
        <v>103</v>
      </c>
      <c r="D141" s="29"/>
      <c r="E141" s="29"/>
      <c r="F141" s="30"/>
      <c r="G141" s="28" t="s">
        <v>102</v>
      </c>
      <c r="H141" s="29"/>
      <c r="I141" s="29"/>
      <c r="J141" s="30"/>
      <c r="K141" s="31" t="s">
        <v>58</v>
      </c>
      <c r="L141" s="32"/>
      <c r="M141" s="32"/>
      <c r="N141" s="32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2</v>
      </c>
      <c r="D143" s="10">
        <v>0</v>
      </c>
      <c r="E143" s="10">
        <v>0</v>
      </c>
      <c r="F143" s="10">
        <v>2</v>
      </c>
      <c r="G143" s="10">
        <v>5</v>
      </c>
      <c r="H143" s="10">
        <v>0</v>
      </c>
      <c r="I143" s="10">
        <v>0</v>
      </c>
      <c r="J143" s="10">
        <v>5</v>
      </c>
      <c r="K143" s="6">
        <f>IF(C143=0,"-",(G143-C143)/C143)</f>
        <v>1.5</v>
      </c>
      <c r="L143" s="6" t="str">
        <f t="shared" ref="L143:N147" si="15">IF(D143=0,"-",(H143-D143)/D143)</f>
        <v>-</v>
      </c>
      <c r="M143" s="6" t="str">
        <f t="shared" si="15"/>
        <v>-</v>
      </c>
      <c r="N143" s="6">
        <f t="shared" si="15"/>
        <v>1.5</v>
      </c>
    </row>
    <row r="144" spans="2:14" ht="15" thickBot="1" x14ac:dyDescent="0.25">
      <c r="B144" s="4" t="s">
        <v>72</v>
      </c>
      <c r="C144" s="10">
        <v>0</v>
      </c>
      <c r="D144" s="10">
        <v>0</v>
      </c>
      <c r="E144" s="10">
        <v>0</v>
      </c>
      <c r="F144" s="10">
        <v>0</v>
      </c>
      <c r="G144" s="10">
        <v>0</v>
      </c>
      <c r="H144" s="10">
        <v>0</v>
      </c>
      <c r="I144" s="10">
        <v>0</v>
      </c>
      <c r="J144" s="10">
        <v>0</v>
      </c>
      <c r="K144" s="6" t="str">
        <f t="shared" ref="K144:K147" si="16">IF(C144=0,"-",(G144-C144)/C144)</f>
        <v>-</v>
      </c>
      <c r="L144" s="6" t="str">
        <f t="shared" si="15"/>
        <v>-</v>
      </c>
      <c r="M144" s="6" t="str">
        <f t="shared" si="15"/>
        <v>-</v>
      </c>
      <c r="N144" s="6" t="str">
        <f t="shared" si="15"/>
        <v>-</v>
      </c>
    </row>
    <row r="145" spans="2:14" ht="15" thickBot="1" x14ac:dyDescent="0.25">
      <c r="B145" s="4" t="s">
        <v>73</v>
      </c>
      <c r="C145" s="10">
        <v>18</v>
      </c>
      <c r="D145" s="10">
        <v>0</v>
      </c>
      <c r="E145" s="10">
        <v>0</v>
      </c>
      <c r="F145" s="10">
        <v>18</v>
      </c>
      <c r="G145" s="10">
        <v>13</v>
      </c>
      <c r="H145" s="10">
        <v>0</v>
      </c>
      <c r="I145" s="10">
        <v>3</v>
      </c>
      <c r="J145" s="10">
        <v>16</v>
      </c>
      <c r="K145" s="6">
        <f t="shared" si="16"/>
        <v>-0.27777777777777779</v>
      </c>
      <c r="L145" s="6" t="str">
        <f t="shared" si="15"/>
        <v>-</v>
      </c>
      <c r="M145" s="6" t="str">
        <f t="shared" si="15"/>
        <v>-</v>
      </c>
      <c r="N145" s="6">
        <f t="shared" si="15"/>
        <v>-0.1111111111111111</v>
      </c>
    </row>
    <row r="146" spans="2:14" ht="15" thickBot="1" x14ac:dyDescent="0.25">
      <c r="B146" s="4" t="s">
        <v>74</v>
      </c>
      <c r="C146" s="10">
        <v>4</v>
      </c>
      <c r="D146" s="10">
        <v>0</v>
      </c>
      <c r="E146" s="10">
        <v>0</v>
      </c>
      <c r="F146" s="10">
        <v>4</v>
      </c>
      <c r="G146" s="10">
        <v>2</v>
      </c>
      <c r="H146" s="10">
        <v>0</v>
      </c>
      <c r="I146" s="10">
        <v>1</v>
      </c>
      <c r="J146" s="10">
        <v>3</v>
      </c>
      <c r="K146" s="6">
        <f t="shared" si="16"/>
        <v>-0.5</v>
      </c>
      <c r="L146" s="6" t="str">
        <f t="shared" si="15"/>
        <v>-</v>
      </c>
      <c r="M146" s="6" t="str">
        <f t="shared" si="15"/>
        <v>-</v>
      </c>
      <c r="N146" s="6">
        <f t="shared" si="15"/>
        <v>-0.25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6" t="str">
        <f t="shared" si="16"/>
        <v>-</v>
      </c>
      <c r="L147" s="6" t="str">
        <f t="shared" si="15"/>
        <v>-</v>
      </c>
      <c r="M147" s="6" t="str">
        <f t="shared" si="15"/>
        <v>-</v>
      </c>
      <c r="N147" s="6" t="str">
        <f t="shared" si="15"/>
        <v>-</v>
      </c>
    </row>
    <row r="148" spans="2:14" ht="15" thickBot="1" x14ac:dyDescent="0.25">
      <c r="B148" s="7" t="s">
        <v>68</v>
      </c>
      <c r="C148" s="10">
        <v>24</v>
      </c>
      <c r="D148" s="10">
        <v>0</v>
      </c>
      <c r="E148" s="10">
        <v>0</v>
      </c>
      <c r="F148" s="10">
        <v>24</v>
      </c>
      <c r="G148" s="10">
        <v>20</v>
      </c>
      <c r="H148" s="10">
        <v>0</v>
      </c>
      <c r="I148" s="10">
        <v>4</v>
      </c>
      <c r="J148" s="10">
        <v>24</v>
      </c>
      <c r="K148" s="6">
        <f t="shared" ref="K148" si="17">IF(C148=0,"-",(G148-C148)/C148)</f>
        <v>-0.16666666666666666</v>
      </c>
      <c r="L148" s="6" t="str">
        <f t="shared" ref="L148" si="18">IF(D148=0,"-",(H148-D148)/D148)</f>
        <v>-</v>
      </c>
      <c r="M148" s="6" t="str">
        <f t="shared" ref="M148" si="19">IF(E148=0,"-",(I148-E148)/E148)</f>
        <v>-</v>
      </c>
      <c r="N148" s="6">
        <f t="shared" ref="N148" si="20">IF(F148=0,"-",(J148-F148)/F148)</f>
        <v>0</v>
      </c>
    </row>
    <row r="149" spans="2:14" ht="29.25" thickBot="1" x14ac:dyDescent="0.25">
      <c r="B149" s="7" t="s">
        <v>76</v>
      </c>
      <c r="C149" s="6">
        <f t="shared" ref="C149:J150" si="21">IF(C143=0,"-",(C143/(C143+C145)))</f>
        <v>0.1</v>
      </c>
      <c r="D149" s="6" t="str">
        <f t="shared" si="21"/>
        <v>-</v>
      </c>
      <c r="E149" s="6" t="str">
        <f t="shared" si="21"/>
        <v>-</v>
      </c>
      <c r="F149" s="6">
        <f t="shared" si="21"/>
        <v>0.1</v>
      </c>
      <c r="G149" s="6">
        <f t="shared" si="21"/>
        <v>0.27777777777777779</v>
      </c>
      <c r="H149" s="6" t="str">
        <f t="shared" si="21"/>
        <v>-</v>
      </c>
      <c r="I149" s="6" t="str">
        <f t="shared" si="21"/>
        <v>-</v>
      </c>
      <c r="J149" s="6">
        <f t="shared" si="21"/>
        <v>0.23809523809523808</v>
      </c>
      <c r="K149" s="6">
        <f>IF(OR(C149="-",G149="-"),"-",(G149-C149)/C149)</f>
        <v>1.7777777777777777</v>
      </c>
      <c r="L149" s="6" t="str">
        <f t="shared" ref="L149:N150" si="22">IF(OR(D149="-",H149="-"),"-",(H149-D149)/D149)</f>
        <v>-</v>
      </c>
      <c r="M149" s="6" t="str">
        <f t="shared" si="22"/>
        <v>-</v>
      </c>
      <c r="N149" s="6">
        <f t="shared" si="22"/>
        <v>1.3809523809523807</v>
      </c>
    </row>
    <row r="150" spans="2:14" ht="29.25" thickBot="1" x14ac:dyDescent="0.25">
      <c r="B150" s="7" t="s">
        <v>77</v>
      </c>
      <c r="C150" s="6" t="str">
        <f t="shared" si="21"/>
        <v>-</v>
      </c>
      <c r="D150" s="6" t="str">
        <f t="shared" si="21"/>
        <v>-</v>
      </c>
      <c r="E150" s="6" t="str">
        <f t="shared" si="21"/>
        <v>-</v>
      </c>
      <c r="F150" s="6" t="str">
        <f t="shared" si="21"/>
        <v>-</v>
      </c>
      <c r="G150" s="6" t="str">
        <f t="shared" si="21"/>
        <v>-</v>
      </c>
      <c r="H150" s="6" t="str">
        <f t="shared" si="21"/>
        <v>-</v>
      </c>
      <c r="I150" s="6" t="str">
        <f t="shared" si="21"/>
        <v>-</v>
      </c>
      <c r="J150" s="6" t="str">
        <f t="shared" si="21"/>
        <v>-</v>
      </c>
      <c r="K150" s="6" t="str">
        <f>IF(OR(C150="-",G150="-"),"-",(G150-C150)/C150)</f>
        <v>-</v>
      </c>
      <c r="L150" s="6" t="str">
        <f t="shared" si="22"/>
        <v>-</v>
      </c>
      <c r="M150" s="6" t="str">
        <f t="shared" si="22"/>
        <v>-</v>
      </c>
      <c r="N150" s="6" t="str">
        <f t="shared" si="22"/>
        <v>-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102</v>
      </c>
      <c r="E156" s="8" t="s">
        <v>99</v>
      </c>
    </row>
    <row r="157" spans="2:14" ht="15" thickBot="1" x14ac:dyDescent="0.25">
      <c r="B157" s="4" t="s">
        <v>94</v>
      </c>
      <c r="C157" s="19">
        <v>21</v>
      </c>
      <c r="D157" s="19">
        <v>15</v>
      </c>
      <c r="E157" s="18">
        <f>IF(C157=0,"-",(D157-C157)/C157)</f>
        <v>-0.2857142857142857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3</v>
      </c>
      <c r="D158" s="19">
        <v>5</v>
      </c>
      <c r="E158" s="18">
        <f t="shared" ref="E158:E159" si="23">IF(C158=0,"-",(D158-C158)/C158)</f>
        <v>0.66666666666666663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0</v>
      </c>
      <c r="D159" s="19">
        <v>0</v>
      </c>
      <c r="E159" s="18" t="str">
        <f t="shared" si="23"/>
        <v>-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0.875</v>
      </c>
      <c r="D160" s="18">
        <f>IF(D157=0,"-",D157/(D157+D158+D159))</f>
        <v>0.75</v>
      </c>
      <c r="E160" s="18">
        <f>IF(OR(C160="-",D160="-"),"-",(D160-C160)/C160)</f>
        <v>-0.14285714285714285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102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2</v>
      </c>
      <c r="D166" s="5">
        <v>0</v>
      </c>
      <c r="E166" s="6">
        <f>IF(C166=0,"-",(D166-C166)/C166)</f>
        <v>-1</v>
      </c>
    </row>
    <row r="167" spans="2:14" ht="20.100000000000001" customHeight="1" thickBot="1" x14ac:dyDescent="0.25">
      <c r="B167" s="4" t="s">
        <v>41</v>
      </c>
      <c r="C167" s="5">
        <v>2</v>
      </c>
      <c r="D167" s="5">
        <v>0</v>
      </c>
      <c r="E167" s="6">
        <f t="shared" ref="E167:E168" si="24">IF(C167=0,"-",(D167-C167)/C167)</f>
        <v>-1</v>
      </c>
    </row>
    <row r="168" spans="2:14" ht="20.100000000000001" customHeight="1" thickBot="1" x14ac:dyDescent="0.25">
      <c r="B168" s="4" t="s">
        <v>42</v>
      </c>
      <c r="C168" s="5">
        <v>0</v>
      </c>
      <c r="D168" s="5">
        <v>0</v>
      </c>
      <c r="E168" s="6" t="str">
        <f t="shared" si="24"/>
        <v>-</v>
      </c>
    </row>
    <row r="169" spans="2:14" ht="20.100000000000001" customHeight="1" thickBot="1" x14ac:dyDescent="0.25">
      <c r="B169" s="4" t="s">
        <v>98</v>
      </c>
      <c r="C169" s="6">
        <f>IF(C166=0,"-",(C167+C168)/C166)</f>
        <v>1</v>
      </c>
      <c r="D169" s="6" t="str">
        <f>IF(D166=0,"-",(D167+D168)/D166)</f>
        <v>-</v>
      </c>
      <c r="E169" s="6" t="str">
        <f t="shared" ref="E169:E171" si="25">IF(OR(C169="-",D169="-"),"-",(D169-C169)/C169)</f>
        <v>-</v>
      </c>
    </row>
    <row r="170" spans="2:14" ht="20.100000000000001" customHeight="1" thickBot="1" x14ac:dyDescent="0.25">
      <c r="B170" s="4" t="s">
        <v>39</v>
      </c>
      <c r="C170" s="6">
        <v>1</v>
      </c>
      <c r="D170" s="6" t="s">
        <v>104</v>
      </c>
      <c r="E170" s="6" t="str">
        <f t="shared" si="25"/>
        <v>-</v>
      </c>
    </row>
    <row r="171" spans="2:14" ht="20.100000000000001" customHeight="1" thickBot="1" x14ac:dyDescent="0.25">
      <c r="B171" s="4" t="s">
        <v>40</v>
      </c>
      <c r="C171" s="6" t="s">
        <v>104</v>
      </c>
      <c r="D171" s="6" t="s">
        <v>104</v>
      </c>
      <c r="E171" s="6" t="str">
        <f t="shared" si="25"/>
        <v>-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102</v>
      </c>
      <c r="E177" s="8" t="s">
        <v>99</v>
      </c>
    </row>
    <row r="178" spans="2:8" ht="15" thickBot="1" x14ac:dyDescent="0.25">
      <c r="B178" s="15" t="s">
        <v>81</v>
      </c>
      <c r="C178" s="5">
        <v>0</v>
      </c>
      <c r="D178" s="5">
        <v>0</v>
      </c>
      <c r="E178" s="6" t="str">
        <f>IF(C178=0,"-",(D178-C178)/C178)</f>
        <v>-</v>
      </c>
      <c r="H178" s="13"/>
    </row>
    <row r="179" spans="2:8" ht="15" thickBot="1" x14ac:dyDescent="0.25">
      <c r="B179" s="4" t="s">
        <v>43</v>
      </c>
      <c r="C179" s="5">
        <v>0</v>
      </c>
      <c r="D179" s="5">
        <v>0</v>
      </c>
      <c r="E179" s="6" t="str">
        <f t="shared" ref="E179:E185" si="26">IF(C179=0,"-",(D179-C179)/C179)</f>
        <v>-</v>
      </c>
      <c r="H179" s="13"/>
    </row>
    <row r="180" spans="2:8" ht="15" thickBot="1" x14ac:dyDescent="0.25">
      <c r="B180" s="4" t="s">
        <v>47</v>
      </c>
      <c r="C180" s="5">
        <v>0</v>
      </c>
      <c r="D180" s="5">
        <v>0</v>
      </c>
      <c r="E180" s="6" t="str">
        <f t="shared" si="26"/>
        <v>-</v>
      </c>
      <c r="H180" s="13"/>
    </row>
    <row r="181" spans="2:8" ht="15" thickBot="1" x14ac:dyDescent="0.25">
      <c r="B181" s="4" t="s">
        <v>78</v>
      </c>
      <c r="C181" s="5">
        <v>0</v>
      </c>
      <c r="D181" s="5">
        <v>0</v>
      </c>
      <c r="E181" s="6" t="str">
        <f t="shared" si="26"/>
        <v>-</v>
      </c>
      <c r="H181" s="13"/>
    </row>
    <row r="182" spans="2:8" ht="15" thickBot="1" x14ac:dyDescent="0.25">
      <c r="B182" s="15" t="s">
        <v>79</v>
      </c>
      <c r="C182" s="5">
        <v>22</v>
      </c>
      <c r="D182" s="5">
        <v>23</v>
      </c>
      <c r="E182" s="6">
        <f t="shared" si="26"/>
        <v>4.5454545454545456E-2</v>
      </c>
      <c r="H182" s="13"/>
    </row>
    <row r="183" spans="2:8" ht="15" thickBot="1" x14ac:dyDescent="0.25">
      <c r="B183" s="4" t="s">
        <v>47</v>
      </c>
      <c r="C183" s="5">
        <v>22</v>
      </c>
      <c r="D183" s="5">
        <v>20</v>
      </c>
      <c r="E183" s="6">
        <f t="shared" si="26"/>
        <v>-9.0909090909090912E-2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0</v>
      </c>
      <c r="D185" s="5">
        <v>3</v>
      </c>
      <c r="E185" s="6" t="str">
        <f t="shared" si="26"/>
        <v>-</v>
      </c>
      <c r="H185" s="13"/>
    </row>
    <row r="186" spans="2:8" s="22" customFormat="1" x14ac:dyDescent="0.2"/>
    <row r="187" spans="2:8" s="22" customFormat="1" x14ac:dyDescent="0.2"/>
    <row r="196" spans="2:5" ht="42.75" customHeight="1" thickBot="1" x14ac:dyDescent="0.25">
      <c r="C196" s="8" t="s">
        <v>103</v>
      </c>
      <c r="D196" s="8" t="s">
        <v>102</v>
      </c>
      <c r="E196" s="8" t="s">
        <v>99</v>
      </c>
    </row>
    <row r="197" spans="2:5" ht="15" thickBot="1" x14ac:dyDescent="0.25">
      <c r="B197" s="4" t="s">
        <v>82</v>
      </c>
      <c r="C197" s="5">
        <v>0</v>
      </c>
      <c r="D197" s="5">
        <v>3</v>
      </c>
      <c r="E197" s="6" t="str">
        <f t="shared" ref="E197:E200" si="27">IF(C197=0,"-",(D197-C197)/C197)</f>
        <v>-</v>
      </c>
    </row>
    <row r="198" spans="2:5" ht="15" thickBot="1" x14ac:dyDescent="0.25">
      <c r="B198" s="4" t="s">
        <v>83</v>
      </c>
      <c r="C198" s="5">
        <v>0</v>
      </c>
      <c r="D198" s="5">
        <v>0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0</v>
      </c>
      <c r="D199" s="5">
        <v>3</v>
      </c>
      <c r="E199" s="6" t="str">
        <f t="shared" si="27"/>
        <v>-</v>
      </c>
    </row>
    <row r="200" spans="2:5" ht="15" thickBot="1" x14ac:dyDescent="0.25">
      <c r="B200" s="4" t="s">
        <v>85</v>
      </c>
      <c r="C200" s="5">
        <v>0</v>
      </c>
      <c r="D200" s="5">
        <v>1</v>
      </c>
      <c r="E200" s="6" t="str">
        <f t="shared" si="27"/>
        <v>-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102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0</v>
      </c>
      <c r="D208" s="5">
        <v>2</v>
      </c>
      <c r="E208" s="6" t="str">
        <f t="shared" si="28"/>
        <v>-</v>
      </c>
    </row>
    <row r="209" spans="2:5" ht="20.100000000000001" customHeight="1" thickBot="1" x14ac:dyDescent="0.25">
      <c r="B209" s="17" t="s">
        <v>86</v>
      </c>
      <c r="C209" s="5">
        <v>0</v>
      </c>
      <c r="D209" s="5">
        <v>2</v>
      </c>
      <c r="E209" s="6" t="str">
        <f t="shared" si="28"/>
        <v>-</v>
      </c>
    </row>
    <row r="210" spans="2:5" ht="20.100000000000001" customHeight="1" thickBot="1" x14ac:dyDescent="0.25">
      <c r="B210" s="17" t="s">
        <v>87</v>
      </c>
      <c r="C210" s="5">
        <v>0</v>
      </c>
      <c r="D210" s="5">
        <v>0</v>
      </c>
      <c r="E210" s="6" t="str">
        <f t="shared" si="28"/>
        <v>-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0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0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102</v>
      </c>
      <c r="E220" s="8" t="s">
        <v>99</v>
      </c>
    </row>
    <row r="221" spans="2:5" ht="15" thickBot="1" x14ac:dyDescent="0.25">
      <c r="B221" s="16" t="s">
        <v>91</v>
      </c>
      <c r="C221" s="5">
        <v>0</v>
      </c>
      <c r="D221" s="5">
        <v>1</v>
      </c>
      <c r="E221" s="6" t="str">
        <f t="shared" ref="E221:E223" si="30">IF(C221=0,"-",(D221-C221)/C221)</f>
        <v>-</v>
      </c>
    </row>
    <row r="222" spans="2:5" ht="15" thickBot="1" x14ac:dyDescent="0.25">
      <c r="B222" s="16" t="s">
        <v>92</v>
      </c>
      <c r="C222" s="5">
        <v>0</v>
      </c>
      <c r="D222" s="5">
        <v>3</v>
      </c>
      <c r="E222" s="6" t="str">
        <f t="shared" si="30"/>
        <v>-</v>
      </c>
    </row>
    <row r="223" spans="2:5" ht="15" thickBot="1" x14ac:dyDescent="0.25">
      <c r="B223" s="16" t="s">
        <v>93</v>
      </c>
      <c r="C223" s="5">
        <v>4</v>
      </c>
      <c r="D223" s="5">
        <v>1</v>
      </c>
      <c r="E223" s="6">
        <f t="shared" si="30"/>
        <v>-0.75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1º Trimestre 2021</v>
      </c>
    </row>
    <row r="13" spans="1:5" ht="42.75" customHeight="1" thickBot="1" x14ac:dyDescent="0.25">
      <c r="C13" s="8" t="s">
        <v>103</v>
      </c>
      <c r="D13" s="8" t="s">
        <v>102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1412</v>
      </c>
      <c r="D14" s="5">
        <v>1434</v>
      </c>
      <c r="E14" s="6">
        <f>IF(C14&gt;0,(D14-C14)/C14)</f>
        <v>1.5580736543909348E-2</v>
      </c>
    </row>
    <row r="15" spans="1:5" ht="20.100000000000001" customHeight="1" thickBot="1" x14ac:dyDescent="0.25">
      <c r="B15" s="4" t="s">
        <v>17</v>
      </c>
      <c r="C15" s="5">
        <v>1387</v>
      </c>
      <c r="D15" s="5">
        <v>1434</v>
      </c>
      <c r="E15" s="6">
        <f t="shared" ref="E15:E25" si="0">IF(C15&gt;0,(D15-C15)/C15)</f>
        <v>3.3886085075702954E-2</v>
      </c>
    </row>
    <row r="16" spans="1:5" ht="20.100000000000001" customHeight="1" thickBot="1" x14ac:dyDescent="0.25">
      <c r="B16" s="4" t="s">
        <v>18</v>
      </c>
      <c r="C16" s="5">
        <v>1135</v>
      </c>
      <c r="D16" s="5">
        <v>1213</v>
      </c>
      <c r="E16" s="6">
        <f t="shared" si="0"/>
        <v>6.8722466960352419E-2</v>
      </c>
    </row>
    <row r="17" spans="2:5" ht="20.100000000000001" customHeight="1" thickBot="1" x14ac:dyDescent="0.25">
      <c r="B17" s="4" t="s">
        <v>19</v>
      </c>
      <c r="C17" s="5">
        <v>252</v>
      </c>
      <c r="D17" s="5">
        <v>221</v>
      </c>
      <c r="E17" s="6">
        <f t="shared" si="0"/>
        <v>-0.12301587301587301</v>
      </c>
    </row>
    <row r="18" spans="2:5" ht="20.100000000000001" customHeight="1" thickBot="1" x14ac:dyDescent="0.25">
      <c r="B18" s="4" t="s">
        <v>100</v>
      </c>
      <c r="C18" s="5">
        <v>11</v>
      </c>
      <c r="D18" s="5">
        <v>13</v>
      </c>
      <c r="E18" s="6">
        <f>IF(C18=0,"-",(D18-C18)/C18)</f>
        <v>0.18181818181818182</v>
      </c>
    </row>
    <row r="19" spans="2:5" ht="20.100000000000001" customHeight="1" thickBot="1" x14ac:dyDescent="0.25">
      <c r="B19" s="4" t="s">
        <v>101</v>
      </c>
      <c r="C19" s="5">
        <v>0</v>
      </c>
      <c r="D19" s="5">
        <v>0</v>
      </c>
      <c r="E19" s="6" t="str">
        <f>IF(C19=0,"-",(D19-C19)/C19)</f>
        <v>-</v>
      </c>
    </row>
    <row r="20" spans="2:5" ht="20.100000000000001" customHeight="1" thickBot="1" x14ac:dyDescent="0.25">
      <c r="B20" s="4" t="s">
        <v>20</v>
      </c>
      <c r="C20" s="6">
        <f>C17/C15</f>
        <v>0.18168709444844988</v>
      </c>
      <c r="D20" s="6">
        <f>D17/D15</f>
        <v>0.15411436541143655</v>
      </c>
      <c r="E20" s="6">
        <f t="shared" si="0"/>
        <v>-0.15175942529499004</v>
      </c>
    </row>
    <row r="21" spans="2:5" ht="30" customHeight="1" thickBot="1" x14ac:dyDescent="0.25">
      <c r="B21" s="4" t="s">
        <v>23</v>
      </c>
      <c r="C21" s="5">
        <v>122</v>
      </c>
      <c r="D21" s="5">
        <v>99</v>
      </c>
      <c r="E21" s="6">
        <f t="shared" si="0"/>
        <v>-0.18852459016393441</v>
      </c>
    </row>
    <row r="22" spans="2:5" ht="20.100000000000001" customHeight="1" thickBot="1" x14ac:dyDescent="0.25">
      <c r="B22" s="4" t="s">
        <v>24</v>
      </c>
      <c r="C22" s="5">
        <v>89</v>
      </c>
      <c r="D22" s="5">
        <v>80</v>
      </c>
      <c r="E22" s="6">
        <f t="shared" si="0"/>
        <v>-0.10112359550561797</v>
      </c>
    </row>
    <row r="23" spans="2:5" ht="20.100000000000001" customHeight="1" thickBot="1" x14ac:dyDescent="0.25">
      <c r="B23" s="4" t="s">
        <v>25</v>
      </c>
      <c r="C23" s="5">
        <v>33</v>
      </c>
      <c r="D23" s="5">
        <v>19</v>
      </c>
      <c r="E23" s="6">
        <f t="shared" si="0"/>
        <v>-0.42424242424242425</v>
      </c>
    </row>
    <row r="24" spans="2:5" ht="20.100000000000001" customHeight="1" thickBot="1" x14ac:dyDescent="0.25">
      <c r="B24" s="4" t="s">
        <v>21</v>
      </c>
      <c r="C24" s="6">
        <f>C23/C21</f>
        <v>0.27049180327868855</v>
      </c>
      <c r="D24" s="6">
        <f t="shared" ref="D24" si="1">D23/D21</f>
        <v>0.19191919191919191</v>
      </c>
      <c r="E24" s="6">
        <f t="shared" si="0"/>
        <v>-0.29048056320783605</v>
      </c>
    </row>
    <row r="25" spans="2:5" ht="20.100000000000001" customHeight="1" thickBot="1" x14ac:dyDescent="0.25">
      <c r="B25" s="7" t="s">
        <v>26</v>
      </c>
      <c r="C25" s="6">
        <v>9.8953673699725908E-2</v>
      </c>
      <c r="D25" s="6">
        <v>0.10260130805935422</v>
      </c>
      <c r="E25" s="6">
        <f t="shared" si="0"/>
        <v>3.6862040824244949E-2</v>
      </c>
    </row>
    <row r="33" spans="2:5" ht="42.75" customHeight="1" thickBot="1" x14ac:dyDescent="0.25">
      <c r="C33" s="8" t="s">
        <v>103</v>
      </c>
      <c r="D33" s="8" t="s">
        <v>102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529</v>
      </c>
      <c r="D34" s="5">
        <v>371</v>
      </c>
      <c r="E34" s="6">
        <f>IF(C34&gt;0,(D34-C34)/C34,"-")</f>
        <v>-0.29867674858223064</v>
      </c>
    </row>
    <row r="35" spans="2:5" ht="20.100000000000001" customHeight="1" thickBot="1" x14ac:dyDescent="0.25">
      <c r="B35" s="4" t="s">
        <v>29</v>
      </c>
      <c r="C35" s="5">
        <v>5</v>
      </c>
      <c r="D35" s="5">
        <v>8</v>
      </c>
      <c r="E35" s="6">
        <f t="shared" ref="E35:E37" si="2">IF(C35&gt;0,(D35-C35)/C35,"-")</f>
        <v>0.6</v>
      </c>
    </row>
    <row r="36" spans="2:5" ht="20.100000000000001" customHeight="1" thickBot="1" x14ac:dyDescent="0.25">
      <c r="B36" s="4" t="s">
        <v>28</v>
      </c>
      <c r="C36" s="5">
        <v>360</v>
      </c>
      <c r="D36" s="5">
        <v>232</v>
      </c>
      <c r="E36" s="6">
        <f t="shared" si="2"/>
        <v>-0.35555555555555557</v>
      </c>
    </row>
    <row r="37" spans="2:5" ht="20.100000000000001" customHeight="1" thickBot="1" x14ac:dyDescent="0.25">
      <c r="B37" s="4" t="s">
        <v>30</v>
      </c>
      <c r="C37" s="5">
        <v>163</v>
      </c>
      <c r="D37" s="5">
        <v>131</v>
      </c>
      <c r="E37" s="6">
        <f t="shared" si="2"/>
        <v>-0.19631901840490798</v>
      </c>
    </row>
    <row r="43" spans="2:5" ht="42.75" customHeight="1" thickBot="1" x14ac:dyDescent="0.25">
      <c r="C43" s="8" t="s">
        <v>103</v>
      </c>
      <c r="D43" s="8" t="s">
        <v>102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139</v>
      </c>
      <c r="D44" s="5">
        <v>165</v>
      </c>
      <c r="E44" s="6">
        <f>IF(C44&gt;0,(D44-C44)/C44,"-")</f>
        <v>0.18705035971223022</v>
      </c>
    </row>
    <row r="45" spans="2:5" ht="20.100000000000001" customHeight="1" thickBot="1" x14ac:dyDescent="0.25">
      <c r="B45" s="4" t="s">
        <v>34</v>
      </c>
      <c r="C45" s="5">
        <v>35</v>
      </c>
      <c r="D45" s="5">
        <v>31</v>
      </c>
      <c r="E45" s="6">
        <f t="shared" ref="E45:E51" si="3">IF(C45&gt;0,(D45-C45)/C45,"-")</f>
        <v>-0.11428571428571428</v>
      </c>
    </row>
    <row r="46" spans="2:5" ht="20.100000000000001" customHeight="1" thickBot="1" x14ac:dyDescent="0.25">
      <c r="B46" s="4" t="s">
        <v>31</v>
      </c>
      <c r="C46" s="5">
        <v>28</v>
      </c>
      <c r="D46" s="5">
        <v>13</v>
      </c>
      <c r="E46" s="6">
        <f t="shared" si="3"/>
        <v>-0.5357142857142857</v>
      </c>
    </row>
    <row r="47" spans="2:5" ht="20.100000000000001" customHeight="1" thickBot="1" x14ac:dyDescent="0.25">
      <c r="B47" s="4" t="s">
        <v>32</v>
      </c>
      <c r="C47" s="5">
        <v>507</v>
      </c>
      <c r="D47" s="5">
        <v>589</v>
      </c>
      <c r="E47" s="6">
        <f t="shared" si="3"/>
        <v>0.16173570019723865</v>
      </c>
    </row>
    <row r="48" spans="2:5" ht="20.100000000000001" customHeight="1" thickBot="1" x14ac:dyDescent="0.25">
      <c r="B48" s="4" t="s">
        <v>35</v>
      </c>
      <c r="C48" s="5">
        <v>248</v>
      </c>
      <c r="D48" s="5">
        <v>307</v>
      </c>
      <c r="E48" s="6">
        <f t="shared" si="3"/>
        <v>0.23790322580645162</v>
      </c>
    </row>
    <row r="49" spans="2:5" ht="20.100000000000001" customHeight="1" thickBot="1" x14ac:dyDescent="0.25">
      <c r="B49" s="4" t="s">
        <v>67</v>
      </c>
      <c r="C49" s="5">
        <v>125</v>
      </c>
      <c r="D49" s="5">
        <v>124</v>
      </c>
      <c r="E49" s="6">
        <f t="shared" si="3"/>
        <v>-8.0000000000000002E-3</v>
      </c>
    </row>
    <row r="50" spans="2:5" ht="20.100000000000001" customHeight="1" collapsed="1" thickBot="1" x14ac:dyDescent="0.25">
      <c r="B50" s="4" t="s">
        <v>36</v>
      </c>
      <c r="C50" s="6">
        <f>C44/(C44+C45)</f>
        <v>0.79885057471264365</v>
      </c>
      <c r="D50" s="6">
        <f>D44/(D44+D45)</f>
        <v>0.84183673469387754</v>
      </c>
      <c r="E50" s="6">
        <f t="shared" si="3"/>
        <v>5.3810013213918692E-2</v>
      </c>
    </row>
    <row r="51" spans="2:5" ht="20.100000000000001" customHeight="1" thickBot="1" x14ac:dyDescent="0.25">
      <c r="B51" s="4" t="s">
        <v>37</v>
      </c>
      <c r="C51" s="6">
        <f>C47/(C46+C47)</f>
        <v>0.9476635514018692</v>
      </c>
      <c r="D51" s="6">
        <f t="shared" ref="D51" si="4">D47/(D46+D47)</f>
        <v>0.97840531561461797</v>
      </c>
      <c r="E51" s="6">
        <f t="shared" si="3"/>
        <v>3.2439534228442979E-2</v>
      </c>
    </row>
    <row r="57" spans="2:5" ht="42.75" customHeight="1" thickBot="1" x14ac:dyDescent="0.25">
      <c r="C57" s="8" t="s">
        <v>103</v>
      </c>
      <c r="D57" s="8" t="s">
        <v>102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174</v>
      </c>
      <c r="D58" s="5">
        <v>196</v>
      </c>
      <c r="E58" s="6">
        <f>IF(C58&gt;0,(D58-C58)/C58,"-")</f>
        <v>0.12643678160919541</v>
      </c>
    </row>
    <row r="59" spans="2:5" ht="20.100000000000001" customHeight="1" thickBot="1" x14ac:dyDescent="0.25">
      <c r="B59" s="4" t="s">
        <v>41</v>
      </c>
      <c r="C59" s="5">
        <v>117</v>
      </c>
      <c r="D59" s="5">
        <v>142</v>
      </c>
      <c r="E59" s="6">
        <f t="shared" ref="E59:E63" si="5">IF(C59&gt;0,(D59-C59)/C59,"-")</f>
        <v>0.21367521367521367</v>
      </c>
    </row>
    <row r="60" spans="2:5" ht="20.100000000000001" customHeight="1" thickBot="1" x14ac:dyDescent="0.25">
      <c r="B60" s="4" t="s">
        <v>42</v>
      </c>
      <c r="C60" s="5">
        <v>22</v>
      </c>
      <c r="D60" s="5">
        <v>23</v>
      </c>
      <c r="E60" s="6">
        <f t="shared" si="5"/>
        <v>4.5454545454545456E-2</v>
      </c>
    </row>
    <row r="61" spans="2:5" ht="20.100000000000001" customHeight="1" collapsed="1" thickBot="1" x14ac:dyDescent="0.25">
      <c r="B61" s="4" t="s">
        <v>98</v>
      </c>
      <c r="C61" s="6">
        <f>(C59+C60)/C58</f>
        <v>0.79885057471264365</v>
      </c>
      <c r="D61" s="6">
        <f>(D59+D60)/D58</f>
        <v>0.84183673469387754</v>
      </c>
      <c r="E61" s="6">
        <f t="shared" si="5"/>
        <v>5.3810013213918692E-2</v>
      </c>
    </row>
    <row r="62" spans="2:5" ht="20.100000000000001" customHeight="1" thickBot="1" x14ac:dyDescent="0.25">
      <c r="B62" s="4" t="s">
        <v>39</v>
      </c>
      <c r="C62" s="6">
        <v>0.80689655172413788</v>
      </c>
      <c r="D62" s="6">
        <v>0.84523809523809523</v>
      </c>
      <c r="E62" s="6">
        <f t="shared" si="5"/>
        <v>4.751729751729758E-2</v>
      </c>
    </row>
    <row r="63" spans="2:5" ht="20.100000000000001" customHeight="1" thickBot="1" x14ac:dyDescent="0.25">
      <c r="B63" s="4" t="s">
        <v>40</v>
      </c>
      <c r="C63" s="6">
        <v>0.75862068965517238</v>
      </c>
      <c r="D63" s="6">
        <v>0.8214285714285714</v>
      </c>
      <c r="E63" s="6">
        <f t="shared" si="5"/>
        <v>8.2792207792207806E-2</v>
      </c>
    </row>
    <row r="64" spans="2:5" ht="15" thickBot="1" x14ac:dyDescent="0.25">
      <c r="E64" s="6"/>
    </row>
    <row r="69" spans="2:10" ht="42.75" customHeight="1" thickBot="1" x14ac:dyDescent="0.25">
      <c r="C69" s="8" t="s">
        <v>103</v>
      </c>
      <c r="D69" s="8" t="s">
        <v>102</v>
      </c>
      <c r="E69" s="8" t="s">
        <v>99</v>
      </c>
    </row>
    <row r="70" spans="2:10" ht="20.100000000000001" customHeight="1" thickBot="1" x14ac:dyDescent="0.25">
      <c r="B70" s="4" t="s">
        <v>44</v>
      </c>
      <c r="C70" s="5">
        <v>1541</v>
      </c>
      <c r="D70" s="5">
        <v>1685</v>
      </c>
      <c r="E70" s="6">
        <f>IF(C70&gt;0,(D70-C70)/C70,"-")</f>
        <v>9.3445814406229719E-2</v>
      </c>
    </row>
    <row r="71" spans="2:10" ht="20.100000000000001" customHeight="1" thickBot="1" x14ac:dyDescent="0.25">
      <c r="B71" s="4" t="s">
        <v>45</v>
      </c>
      <c r="C71" s="5">
        <v>385</v>
      </c>
      <c r="D71" s="5">
        <v>443</v>
      </c>
      <c r="E71" s="6">
        <f t="shared" ref="E71:E77" si="6">IF(C71&gt;0,(D71-C71)/C71,"-")</f>
        <v>0.15064935064935064</v>
      </c>
    </row>
    <row r="72" spans="2:10" ht="20.100000000000001" customHeight="1" thickBot="1" x14ac:dyDescent="0.25">
      <c r="B72" s="4" t="s">
        <v>43</v>
      </c>
      <c r="C72" s="5">
        <v>3</v>
      </c>
      <c r="D72" s="5">
        <v>3</v>
      </c>
      <c r="E72" s="6">
        <f t="shared" si="6"/>
        <v>0</v>
      </c>
    </row>
    <row r="73" spans="2:10" ht="20.100000000000001" customHeight="1" thickBot="1" x14ac:dyDescent="0.25">
      <c r="B73" s="4" t="s">
        <v>46</v>
      </c>
      <c r="C73" s="5">
        <v>774</v>
      </c>
      <c r="D73" s="5">
        <v>848</v>
      </c>
      <c r="E73" s="6">
        <f t="shared" si="6"/>
        <v>9.5607235142118857E-2</v>
      </c>
    </row>
    <row r="74" spans="2:10" ht="20.100000000000001" customHeight="1" thickBot="1" x14ac:dyDescent="0.25">
      <c r="B74" s="4" t="s">
        <v>47</v>
      </c>
      <c r="C74" s="5">
        <v>300</v>
      </c>
      <c r="D74" s="5">
        <v>324</v>
      </c>
      <c r="E74" s="6">
        <f t="shared" si="6"/>
        <v>0.08</v>
      </c>
    </row>
    <row r="75" spans="2:10" ht="20.100000000000001" customHeight="1" thickBot="1" x14ac:dyDescent="0.25">
      <c r="B75" s="4" t="s">
        <v>48</v>
      </c>
      <c r="C75" s="5">
        <v>79</v>
      </c>
      <c r="D75" s="5">
        <v>65</v>
      </c>
      <c r="E75" s="6">
        <f t="shared" si="6"/>
        <v>-0.17721518987341772</v>
      </c>
    </row>
    <row r="76" spans="2:10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10" ht="20.100000000000001" customHeight="1" thickBot="1" x14ac:dyDescent="0.25">
      <c r="B77" s="4" t="s">
        <v>50</v>
      </c>
      <c r="C77" s="5">
        <v>0</v>
      </c>
      <c r="D77" s="5">
        <v>2</v>
      </c>
      <c r="E77" s="6" t="str">
        <f t="shared" si="6"/>
        <v>-</v>
      </c>
    </row>
    <row r="78" spans="2:10" x14ac:dyDescent="0.2">
      <c r="B78" s="22"/>
      <c r="C78" s="22"/>
      <c r="D78" s="22"/>
      <c r="E78" s="22"/>
      <c r="F78" s="22"/>
      <c r="G78" s="22"/>
      <c r="H78" s="22"/>
      <c r="I78" s="22"/>
      <c r="J78" s="22"/>
    </row>
    <row r="79" spans="2:10" x14ac:dyDescent="0.2">
      <c r="B79" s="22"/>
      <c r="C79" s="22"/>
      <c r="D79" s="22"/>
      <c r="E79" s="22"/>
      <c r="F79" s="22"/>
      <c r="G79" s="22"/>
      <c r="H79" s="22"/>
      <c r="I79" s="22"/>
      <c r="J79" s="22"/>
    </row>
    <row r="89" spans="2:5" ht="42.75" customHeight="1" thickBot="1" x14ac:dyDescent="0.25">
      <c r="C89" s="8" t="s">
        <v>103</v>
      </c>
      <c r="D89" s="8" t="s">
        <v>102</v>
      </c>
      <c r="E89" s="8" t="s">
        <v>99</v>
      </c>
    </row>
    <row r="90" spans="2:5" ht="29.25" thickBot="1" x14ac:dyDescent="0.25">
      <c r="B90" s="4" t="s">
        <v>51</v>
      </c>
      <c r="C90" s="5">
        <v>115</v>
      </c>
      <c r="D90" s="5">
        <v>156</v>
      </c>
      <c r="E90" s="6">
        <f>IF(C90&gt;0,(D90-C90)/C90,"-")</f>
        <v>0.35652173913043478</v>
      </c>
    </row>
    <row r="91" spans="2:5" ht="29.25" thickBot="1" x14ac:dyDescent="0.25">
      <c r="B91" s="4" t="s">
        <v>52</v>
      </c>
      <c r="C91" s="5">
        <v>82</v>
      </c>
      <c r="D91" s="5">
        <v>75</v>
      </c>
      <c r="E91" s="6">
        <f t="shared" ref="E91:E93" si="7">IF(C91&gt;0,(D91-C91)/C91,"-")</f>
        <v>-8.5365853658536592E-2</v>
      </c>
    </row>
    <row r="92" spans="2:5" ht="29.25" customHeight="1" thickBot="1" x14ac:dyDescent="0.25">
      <c r="B92" s="4" t="s">
        <v>53</v>
      </c>
      <c r="C92" s="5">
        <v>77</v>
      </c>
      <c r="D92" s="5">
        <v>88</v>
      </c>
      <c r="E92" s="6">
        <f t="shared" si="7"/>
        <v>0.14285714285714285</v>
      </c>
    </row>
    <row r="93" spans="2:5" ht="29.25" customHeight="1" thickBot="1" x14ac:dyDescent="0.25">
      <c r="B93" s="4" t="s">
        <v>54</v>
      </c>
      <c r="C93" s="6">
        <f>(C90+C91)/(C90+C91+C92)</f>
        <v>0.71897810218978098</v>
      </c>
      <c r="D93" s="6">
        <f>(D90+D91)/(D90+D91+D92)</f>
        <v>0.72413793103448276</v>
      </c>
      <c r="E93" s="6">
        <f t="shared" si="7"/>
        <v>7.1766147383161899E-3</v>
      </c>
    </row>
    <row r="99" spans="2:5" ht="42.75" customHeight="1" thickBot="1" x14ac:dyDescent="0.25">
      <c r="C99" s="8" t="s">
        <v>103</v>
      </c>
      <c r="D99" s="8" t="s">
        <v>102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276</v>
      </c>
      <c r="D100" s="5">
        <v>320</v>
      </c>
      <c r="E100" s="6">
        <f>IF(C100&gt;0,(D100-C100)/C100,"-")</f>
        <v>0.15942028985507245</v>
      </c>
    </row>
    <row r="101" spans="2:5" ht="20.100000000000001" customHeight="1" thickBot="1" x14ac:dyDescent="0.25">
      <c r="B101" s="4" t="s">
        <v>41</v>
      </c>
      <c r="C101" s="5">
        <v>180</v>
      </c>
      <c r="D101" s="5">
        <v>202</v>
      </c>
      <c r="E101" s="6">
        <f t="shared" ref="E101:E105" si="8">IF(C101&gt;0,(D101-C101)/C101,"-")</f>
        <v>0.12222222222222222</v>
      </c>
    </row>
    <row r="102" spans="2:5" ht="20.100000000000001" customHeight="1" thickBot="1" x14ac:dyDescent="0.25">
      <c r="B102" s="4" t="s">
        <v>42</v>
      </c>
      <c r="C102" s="5">
        <v>18</v>
      </c>
      <c r="D102" s="5">
        <v>29</v>
      </c>
      <c r="E102" s="6">
        <f t="shared" si="8"/>
        <v>0.61111111111111116</v>
      </c>
    </row>
    <row r="103" spans="2:5" ht="20.100000000000001" customHeight="1" thickBot="1" x14ac:dyDescent="0.25">
      <c r="B103" s="4" t="s">
        <v>98</v>
      </c>
      <c r="C103" s="6">
        <f>(C101+C102)/C100</f>
        <v>0.71739130434782605</v>
      </c>
      <c r="D103" s="6">
        <f>(D101+D102)/D100</f>
        <v>0.72187500000000004</v>
      </c>
      <c r="E103" s="6">
        <f t="shared" si="8"/>
        <v>6.2500000000001096E-3</v>
      </c>
    </row>
    <row r="104" spans="2:5" ht="20.100000000000001" customHeight="1" thickBot="1" x14ac:dyDescent="0.25">
      <c r="B104" s="4" t="s">
        <v>39</v>
      </c>
      <c r="C104" s="6">
        <v>0.73770491803278693</v>
      </c>
      <c r="D104" s="6">
        <v>0.72142857142857142</v>
      </c>
      <c r="E104" s="6">
        <f t="shared" si="8"/>
        <v>-2.2063492063492132E-2</v>
      </c>
    </row>
    <row r="105" spans="2:5" ht="20.100000000000001" customHeight="1" thickBot="1" x14ac:dyDescent="0.25">
      <c r="B105" s="4" t="s">
        <v>40</v>
      </c>
      <c r="C105" s="6">
        <v>0.5625</v>
      </c>
      <c r="D105" s="6">
        <v>0.72499999999999998</v>
      </c>
      <c r="E105" s="6">
        <f t="shared" si="8"/>
        <v>0.28888888888888886</v>
      </c>
    </row>
    <row r="111" spans="2:5" ht="42.75" customHeight="1" thickBot="1" x14ac:dyDescent="0.25">
      <c r="C111" s="8" t="s">
        <v>103</v>
      </c>
      <c r="D111" s="8" t="s">
        <v>102</v>
      </c>
      <c r="E111" s="8" t="s">
        <v>99</v>
      </c>
    </row>
    <row r="112" spans="2:5" ht="15" thickBot="1" x14ac:dyDescent="0.25">
      <c r="B112" s="4" t="s">
        <v>55</v>
      </c>
      <c r="C112" s="5">
        <v>249</v>
      </c>
      <c r="D112" s="5">
        <v>350</v>
      </c>
      <c r="E112" s="6">
        <f>IF(C112&gt;0,(D112-C112)/C112,"-")</f>
        <v>0.40562248995983935</v>
      </c>
    </row>
    <row r="113" spans="2:14" ht="15" thickBot="1" x14ac:dyDescent="0.25">
      <c r="B113" s="4" t="s">
        <v>56</v>
      </c>
      <c r="C113" s="5">
        <v>169</v>
      </c>
      <c r="D113" s="5">
        <v>279</v>
      </c>
      <c r="E113" s="6">
        <f t="shared" ref="E113:E114" si="9">IF(C113&gt;0,(D113-C113)/C113,"-")</f>
        <v>0.65088757396449703</v>
      </c>
    </row>
    <row r="114" spans="2:14" ht="15" thickBot="1" x14ac:dyDescent="0.25">
      <c r="B114" s="4" t="s">
        <v>57</v>
      </c>
      <c r="C114" s="5">
        <v>80</v>
      </c>
      <c r="D114" s="5">
        <v>71</v>
      </c>
      <c r="E114" s="6">
        <f t="shared" si="9"/>
        <v>-0.1125</v>
      </c>
    </row>
    <row r="115" spans="2:14" s="22" customFormat="1" x14ac:dyDescent="0.2"/>
    <row r="116" spans="2:14" s="22" customFormat="1" x14ac:dyDescent="0.2"/>
    <row r="126" spans="2:14" ht="26.25" customHeight="1" thickBot="1" x14ac:dyDescent="0.25">
      <c r="C126" s="28" t="s">
        <v>103</v>
      </c>
      <c r="D126" s="29"/>
      <c r="E126" s="29"/>
      <c r="F126" s="30"/>
      <c r="G126" s="28" t="s">
        <v>102</v>
      </c>
      <c r="H126" s="29"/>
      <c r="I126" s="29"/>
      <c r="J126" s="30"/>
      <c r="K126" s="31" t="s">
        <v>58</v>
      </c>
      <c r="L126" s="32"/>
      <c r="M126" s="32"/>
      <c r="N126" s="32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1</v>
      </c>
      <c r="D128" s="10">
        <v>0</v>
      </c>
      <c r="E128" s="10">
        <v>0</v>
      </c>
      <c r="F128" s="10">
        <v>1</v>
      </c>
      <c r="G128" s="10">
        <v>3</v>
      </c>
      <c r="H128" s="10">
        <v>0</v>
      </c>
      <c r="I128" s="10">
        <v>1</v>
      </c>
      <c r="J128" s="10">
        <v>4</v>
      </c>
      <c r="K128" s="6">
        <f>IF(C128=0,"-",(G128-C128)/C128)</f>
        <v>2</v>
      </c>
      <c r="L128" s="6" t="str">
        <f t="shared" ref="L128:N133" si="10">IF(D128=0,"-",(H128-D128)/D128)</f>
        <v>-</v>
      </c>
      <c r="M128" s="6" t="str">
        <f t="shared" si="10"/>
        <v>-</v>
      </c>
      <c r="N128" s="6">
        <f t="shared" si="10"/>
        <v>3</v>
      </c>
    </row>
    <row r="129" spans="2:14" ht="15" thickBot="1" x14ac:dyDescent="0.25">
      <c r="B129" s="4" t="s">
        <v>64</v>
      </c>
      <c r="C129" s="10">
        <v>0</v>
      </c>
      <c r="D129" s="10">
        <v>0</v>
      </c>
      <c r="E129" s="10">
        <v>0</v>
      </c>
      <c r="F129" s="10">
        <v>0</v>
      </c>
      <c r="G129" s="10">
        <v>1</v>
      </c>
      <c r="H129" s="10">
        <v>0</v>
      </c>
      <c r="I129" s="10">
        <v>0</v>
      </c>
      <c r="J129" s="10">
        <v>1</v>
      </c>
      <c r="K129" s="6" t="str">
        <f t="shared" ref="K129:K133" si="11">IF(C129=0,"-",(G129-C129)/C129)</f>
        <v>-</v>
      </c>
      <c r="L129" s="6" t="str">
        <f t="shared" si="10"/>
        <v>-</v>
      </c>
      <c r="M129" s="6" t="str">
        <f t="shared" si="10"/>
        <v>-</v>
      </c>
      <c r="N129" s="6" t="str">
        <f t="shared" si="10"/>
        <v>-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1</v>
      </c>
      <c r="D133" s="10">
        <v>0</v>
      </c>
      <c r="E133" s="10">
        <v>0</v>
      </c>
      <c r="F133" s="10">
        <v>1</v>
      </c>
      <c r="G133" s="10">
        <v>4</v>
      </c>
      <c r="H133" s="10">
        <v>0</v>
      </c>
      <c r="I133" s="10">
        <v>1</v>
      </c>
      <c r="J133" s="10">
        <v>5</v>
      </c>
      <c r="K133" s="6">
        <f t="shared" si="11"/>
        <v>3</v>
      </c>
      <c r="L133" s="6" t="str">
        <f t="shared" si="10"/>
        <v>-</v>
      </c>
      <c r="M133" s="6" t="str">
        <f t="shared" si="10"/>
        <v>-</v>
      </c>
      <c r="N133" s="6">
        <f t="shared" si="10"/>
        <v>4</v>
      </c>
    </row>
    <row r="134" spans="2:14" ht="15" thickBot="1" x14ac:dyDescent="0.25">
      <c r="B134" s="4" t="s">
        <v>36</v>
      </c>
      <c r="C134" s="6">
        <f>IF(C128=0,"-",C128/(C128+C129))</f>
        <v>1</v>
      </c>
      <c r="D134" s="6" t="str">
        <f>IF(D128=0,"-",D128/(D128+D129))</f>
        <v>-</v>
      </c>
      <c r="E134" s="6" t="str">
        <f t="shared" ref="E134:J134" si="12">IF(E128=0,"-",E128/(E128+E129))</f>
        <v>-</v>
      </c>
      <c r="F134" s="6">
        <f t="shared" si="12"/>
        <v>1</v>
      </c>
      <c r="G134" s="6">
        <f t="shared" si="12"/>
        <v>0.75</v>
      </c>
      <c r="H134" s="6" t="str">
        <f t="shared" si="12"/>
        <v>-</v>
      </c>
      <c r="I134" s="6">
        <f t="shared" si="12"/>
        <v>1</v>
      </c>
      <c r="J134" s="6">
        <f t="shared" si="12"/>
        <v>0.8</v>
      </c>
      <c r="K134" s="6">
        <f>IF(OR(C134="-",G134="-"),"-",(G134-C134)/C134)</f>
        <v>-0.25</v>
      </c>
      <c r="L134" s="6" t="str">
        <f t="shared" ref="L134:N135" si="13">IF(OR(D134="-",H134="-"),"-",(H134-D134)/D134)</f>
        <v>-</v>
      </c>
      <c r="M134" s="6" t="str">
        <f t="shared" si="13"/>
        <v>-</v>
      </c>
      <c r="N134" s="6">
        <f t="shared" si="13"/>
        <v>-0.19999999999999996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8" t="s">
        <v>103</v>
      </c>
      <c r="D141" s="29"/>
      <c r="E141" s="29"/>
      <c r="F141" s="30"/>
      <c r="G141" s="28" t="s">
        <v>102</v>
      </c>
      <c r="H141" s="29"/>
      <c r="I141" s="29"/>
      <c r="J141" s="30"/>
      <c r="K141" s="31" t="s">
        <v>58</v>
      </c>
      <c r="L141" s="32"/>
      <c r="M141" s="32"/>
      <c r="N141" s="32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8</v>
      </c>
      <c r="D143" s="10">
        <v>0</v>
      </c>
      <c r="E143" s="10">
        <v>1</v>
      </c>
      <c r="F143" s="10">
        <v>9</v>
      </c>
      <c r="G143" s="10">
        <v>9</v>
      </c>
      <c r="H143" s="10">
        <v>0</v>
      </c>
      <c r="I143" s="10">
        <v>1</v>
      </c>
      <c r="J143" s="10">
        <v>10</v>
      </c>
      <c r="K143" s="6">
        <f>IF(C143=0,"-",(G143-C143)/C143)</f>
        <v>0.125</v>
      </c>
      <c r="L143" s="6" t="str">
        <f t="shared" ref="L143:N147" si="15">IF(D143=0,"-",(H143-D143)/D143)</f>
        <v>-</v>
      </c>
      <c r="M143" s="6">
        <f t="shared" si="15"/>
        <v>0</v>
      </c>
      <c r="N143" s="6">
        <f t="shared" si="15"/>
        <v>0.1111111111111111</v>
      </c>
    </row>
    <row r="144" spans="2:14" ht="15" thickBot="1" x14ac:dyDescent="0.25">
      <c r="B144" s="4" t="s">
        <v>72</v>
      </c>
      <c r="C144" s="10">
        <v>0</v>
      </c>
      <c r="D144" s="10">
        <v>0</v>
      </c>
      <c r="E144" s="10">
        <v>0</v>
      </c>
      <c r="F144" s="10">
        <v>0</v>
      </c>
      <c r="G144" s="10">
        <v>0</v>
      </c>
      <c r="H144" s="10">
        <v>0</v>
      </c>
      <c r="I144" s="10">
        <v>0</v>
      </c>
      <c r="J144" s="10">
        <v>0</v>
      </c>
      <c r="K144" s="6" t="str">
        <f t="shared" ref="K144:K147" si="16">IF(C144=0,"-",(G144-C144)/C144)</f>
        <v>-</v>
      </c>
      <c r="L144" s="6" t="str">
        <f t="shared" si="15"/>
        <v>-</v>
      </c>
      <c r="M144" s="6" t="str">
        <f t="shared" si="15"/>
        <v>-</v>
      </c>
      <c r="N144" s="6" t="str">
        <f t="shared" si="15"/>
        <v>-</v>
      </c>
    </row>
    <row r="145" spans="2:14" ht="15" thickBot="1" x14ac:dyDescent="0.25">
      <c r="B145" s="4" t="s">
        <v>73</v>
      </c>
      <c r="C145" s="10">
        <v>38</v>
      </c>
      <c r="D145" s="10">
        <v>0</v>
      </c>
      <c r="E145" s="10">
        <v>3</v>
      </c>
      <c r="F145" s="10">
        <v>41</v>
      </c>
      <c r="G145" s="10">
        <v>42</v>
      </c>
      <c r="H145" s="10">
        <v>0</v>
      </c>
      <c r="I145" s="10">
        <v>3</v>
      </c>
      <c r="J145" s="10">
        <v>45</v>
      </c>
      <c r="K145" s="6">
        <f t="shared" si="16"/>
        <v>0.10526315789473684</v>
      </c>
      <c r="L145" s="6" t="str">
        <f t="shared" si="15"/>
        <v>-</v>
      </c>
      <c r="M145" s="6">
        <f t="shared" si="15"/>
        <v>0</v>
      </c>
      <c r="N145" s="6">
        <f t="shared" si="15"/>
        <v>9.7560975609756101E-2</v>
      </c>
    </row>
    <row r="146" spans="2:14" ht="15" thickBot="1" x14ac:dyDescent="0.25">
      <c r="B146" s="4" t="s">
        <v>74</v>
      </c>
      <c r="C146" s="10">
        <v>6</v>
      </c>
      <c r="D146" s="10">
        <v>0</v>
      </c>
      <c r="E146" s="10">
        <v>1</v>
      </c>
      <c r="F146" s="10">
        <v>7</v>
      </c>
      <c r="G146" s="10">
        <v>5</v>
      </c>
      <c r="H146" s="10">
        <v>0</v>
      </c>
      <c r="I146" s="10">
        <v>0</v>
      </c>
      <c r="J146" s="10">
        <v>5</v>
      </c>
      <c r="K146" s="6">
        <f t="shared" si="16"/>
        <v>-0.16666666666666666</v>
      </c>
      <c r="L146" s="6" t="str">
        <f t="shared" si="15"/>
        <v>-</v>
      </c>
      <c r="M146" s="6">
        <f t="shared" si="15"/>
        <v>-1</v>
      </c>
      <c r="N146" s="6">
        <f t="shared" si="15"/>
        <v>-0.2857142857142857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6" t="str">
        <f t="shared" si="16"/>
        <v>-</v>
      </c>
      <c r="L147" s="6" t="str">
        <f t="shared" si="15"/>
        <v>-</v>
      </c>
      <c r="M147" s="6" t="str">
        <f t="shared" si="15"/>
        <v>-</v>
      </c>
      <c r="N147" s="6" t="str">
        <f t="shared" si="15"/>
        <v>-</v>
      </c>
    </row>
    <row r="148" spans="2:14" ht="15" thickBot="1" x14ac:dyDescent="0.25">
      <c r="B148" s="7" t="s">
        <v>68</v>
      </c>
      <c r="C148" s="10">
        <v>52</v>
      </c>
      <c r="D148" s="10">
        <v>0</v>
      </c>
      <c r="E148" s="10">
        <v>5</v>
      </c>
      <c r="F148" s="10">
        <v>57</v>
      </c>
      <c r="G148" s="10">
        <v>56</v>
      </c>
      <c r="H148" s="10">
        <v>0</v>
      </c>
      <c r="I148" s="10">
        <v>4</v>
      </c>
      <c r="J148" s="10">
        <v>60</v>
      </c>
      <c r="K148" s="6">
        <f t="shared" ref="K148" si="17">IF(C148=0,"-",(G148-C148)/C148)</f>
        <v>7.6923076923076927E-2</v>
      </c>
      <c r="L148" s="6" t="str">
        <f t="shared" ref="L148" si="18">IF(D148=0,"-",(H148-D148)/D148)</f>
        <v>-</v>
      </c>
      <c r="M148" s="6">
        <f t="shared" ref="M148" si="19">IF(E148=0,"-",(I148-E148)/E148)</f>
        <v>-0.2</v>
      </c>
      <c r="N148" s="6">
        <f t="shared" ref="N148" si="20">IF(F148=0,"-",(J148-F148)/F148)</f>
        <v>5.2631578947368418E-2</v>
      </c>
    </row>
    <row r="149" spans="2:14" ht="29.25" thickBot="1" x14ac:dyDescent="0.25">
      <c r="B149" s="7" t="s">
        <v>76</v>
      </c>
      <c r="C149" s="6">
        <f t="shared" ref="C149:J150" si="21">IF(C143=0,"-",(C143/(C143+C145)))</f>
        <v>0.17391304347826086</v>
      </c>
      <c r="D149" s="6" t="str">
        <f t="shared" si="21"/>
        <v>-</v>
      </c>
      <c r="E149" s="6">
        <f t="shared" si="21"/>
        <v>0.25</v>
      </c>
      <c r="F149" s="6">
        <f t="shared" si="21"/>
        <v>0.18</v>
      </c>
      <c r="G149" s="6">
        <f t="shared" si="21"/>
        <v>0.17647058823529413</v>
      </c>
      <c r="H149" s="6" t="str">
        <f t="shared" si="21"/>
        <v>-</v>
      </c>
      <c r="I149" s="6">
        <f t="shared" si="21"/>
        <v>0.25</v>
      </c>
      <c r="J149" s="6">
        <f t="shared" si="21"/>
        <v>0.18181818181818182</v>
      </c>
      <c r="K149" s="6">
        <f>IF(OR(C149="-",G149="-"),"-",(G149-C149)/C149)</f>
        <v>1.470588235294127E-2</v>
      </c>
      <c r="L149" s="6" t="str">
        <f t="shared" ref="L149:N150" si="22">IF(OR(D149="-",H149="-"),"-",(H149-D149)/D149)</f>
        <v>-</v>
      </c>
      <c r="M149" s="6">
        <f t="shared" si="22"/>
        <v>0</v>
      </c>
      <c r="N149" s="6">
        <f t="shared" si="22"/>
        <v>1.0101010101010166E-2</v>
      </c>
    </row>
    <row r="150" spans="2:14" ht="29.25" thickBot="1" x14ac:dyDescent="0.25">
      <c r="B150" s="7" t="s">
        <v>77</v>
      </c>
      <c r="C150" s="6" t="str">
        <f t="shared" si="21"/>
        <v>-</v>
      </c>
      <c r="D150" s="6" t="str">
        <f t="shared" si="21"/>
        <v>-</v>
      </c>
      <c r="E150" s="6" t="str">
        <f t="shared" si="21"/>
        <v>-</v>
      </c>
      <c r="F150" s="6" t="str">
        <f t="shared" si="21"/>
        <v>-</v>
      </c>
      <c r="G150" s="6" t="str">
        <f t="shared" si="21"/>
        <v>-</v>
      </c>
      <c r="H150" s="6" t="str">
        <f t="shared" si="21"/>
        <v>-</v>
      </c>
      <c r="I150" s="6" t="str">
        <f t="shared" si="21"/>
        <v>-</v>
      </c>
      <c r="J150" s="6" t="str">
        <f t="shared" si="21"/>
        <v>-</v>
      </c>
      <c r="K150" s="6" t="str">
        <f>IF(OR(C150="-",G150="-"),"-",(G150-C150)/C150)</f>
        <v>-</v>
      </c>
      <c r="L150" s="6" t="str">
        <f t="shared" si="22"/>
        <v>-</v>
      </c>
      <c r="M150" s="6" t="str">
        <f t="shared" si="22"/>
        <v>-</v>
      </c>
      <c r="N150" s="6" t="str">
        <f t="shared" si="22"/>
        <v>-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102</v>
      </c>
      <c r="E156" s="8" t="s">
        <v>99</v>
      </c>
    </row>
    <row r="157" spans="2:14" ht="15" thickBot="1" x14ac:dyDescent="0.25">
      <c r="B157" s="4" t="s">
        <v>94</v>
      </c>
      <c r="C157" s="19">
        <v>44</v>
      </c>
      <c r="D157" s="19">
        <v>41</v>
      </c>
      <c r="E157" s="18">
        <f>IF(C157=0,"-",(D157-C157)/C157)</f>
        <v>-6.8181818181818177E-2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8</v>
      </c>
      <c r="D158" s="19">
        <v>15</v>
      </c>
      <c r="E158" s="18">
        <f t="shared" ref="E158:E159" si="23">IF(C158=0,"-",(D158-C158)/C158)</f>
        <v>0.875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0</v>
      </c>
      <c r="D159" s="19">
        <v>0</v>
      </c>
      <c r="E159" s="18" t="str">
        <f t="shared" si="23"/>
        <v>-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0.84615384615384615</v>
      </c>
      <c r="D160" s="18">
        <f>IF(D157=0,"-",D157/(D157+D158+D159))</f>
        <v>0.7321428571428571</v>
      </c>
      <c r="E160" s="18">
        <f>IF(OR(C160="-",D160="-"),"-",(D160-C160)/C160)</f>
        <v>-0.1347402597402598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102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1</v>
      </c>
      <c r="D166" s="5">
        <v>5</v>
      </c>
      <c r="E166" s="6">
        <f>IF(C166=0,"-",(D166-C166)/C166)</f>
        <v>4</v>
      </c>
    </row>
    <row r="167" spans="2:14" ht="20.100000000000001" customHeight="1" thickBot="1" x14ac:dyDescent="0.25">
      <c r="B167" s="4" t="s">
        <v>41</v>
      </c>
      <c r="C167" s="5">
        <v>0</v>
      </c>
      <c r="D167" s="5">
        <v>3</v>
      </c>
      <c r="E167" s="6" t="str">
        <f t="shared" ref="E167:E168" si="24">IF(C167=0,"-",(D167-C167)/C167)</f>
        <v>-</v>
      </c>
    </row>
    <row r="168" spans="2:14" ht="20.100000000000001" customHeight="1" thickBot="1" x14ac:dyDescent="0.25">
      <c r="B168" s="4" t="s">
        <v>42</v>
      </c>
      <c r="C168" s="5">
        <v>1</v>
      </c>
      <c r="D168" s="5">
        <v>1</v>
      </c>
      <c r="E168" s="6">
        <f t="shared" si="24"/>
        <v>0</v>
      </c>
    </row>
    <row r="169" spans="2:14" ht="20.100000000000001" customHeight="1" thickBot="1" x14ac:dyDescent="0.25">
      <c r="B169" s="4" t="s">
        <v>98</v>
      </c>
      <c r="C169" s="6">
        <f>IF(C166=0,"-",(C167+C168)/C166)</f>
        <v>1</v>
      </c>
      <c r="D169" s="6">
        <f>IF(D166=0,"-",(D167+D168)/D166)</f>
        <v>0.8</v>
      </c>
      <c r="E169" s="6">
        <f t="shared" ref="E169:E171" si="25">IF(OR(C169="-",D169="-"),"-",(D169-C169)/C169)</f>
        <v>-0.19999999999999996</v>
      </c>
    </row>
    <row r="170" spans="2:14" ht="20.100000000000001" customHeight="1" thickBot="1" x14ac:dyDescent="0.25">
      <c r="B170" s="4" t="s">
        <v>39</v>
      </c>
      <c r="C170" s="6" t="s">
        <v>104</v>
      </c>
      <c r="D170" s="6">
        <v>0.75</v>
      </c>
      <c r="E170" s="6" t="str">
        <f t="shared" si="25"/>
        <v>-</v>
      </c>
    </row>
    <row r="171" spans="2:14" ht="20.100000000000001" customHeight="1" thickBot="1" x14ac:dyDescent="0.25">
      <c r="B171" s="4" t="s">
        <v>40</v>
      </c>
      <c r="C171" s="6">
        <v>1</v>
      </c>
      <c r="D171" s="6">
        <v>1</v>
      </c>
      <c r="E171" s="6">
        <f t="shared" si="25"/>
        <v>0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102</v>
      </c>
      <c r="E177" s="8" t="s">
        <v>99</v>
      </c>
    </row>
    <row r="178" spans="2:8" ht="15" thickBot="1" x14ac:dyDescent="0.25">
      <c r="B178" s="15" t="s">
        <v>81</v>
      </c>
      <c r="C178" s="5">
        <v>2</v>
      </c>
      <c r="D178" s="5">
        <v>5</v>
      </c>
      <c r="E178" s="6">
        <f>IF(C178=0,"-",(D178-C178)/C178)</f>
        <v>1.5</v>
      </c>
      <c r="H178" s="13"/>
    </row>
    <row r="179" spans="2:8" ht="15" thickBot="1" x14ac:dyDescent="0.25">
      <c r="B179" s="4" t="s">
        <v>43</v>
      </c>
      <c r="C179" s="5">
        <v>0</v>
      </c>
      <c r="D179" s="5">
        <v>4</v>
      </c>
      <c r="E179" s="6" t="str">
        <f t="shared" ref="E179:E185" si="26">IF(C179=0,"-",(D179-C179)/C179)</f>
        <v>-</v>
      </c>
      <c r="H179" s="13"/>
    </row>
    <row r="180" spans="2:8" ht="15" thickBot="1" x14ac:dyDescent="0.25">
      <c r="B180" s="4" t="s">
        <v>47</v>
      </c>
      <c r="C180" s="5">
        <v>2</v>
      </c>
      <c r="D180" s="5">
        <v>1</v>
      </c>
      <c r="E180" s="6">
        <f t="shared" si="26"/>
        <v>-0.5</v>
      </c>
      <c r="H180" s="13"/>
    </row>
    <row r="181" spans="2:8" ht="15" thickBot="1" x14ac:dyDescent="0.25">
      <c r="B181" s="4" t="s">
        <v>78</v>
      </c>
      <c r="C181" s="5">
        <v>0</v>
      </c>
      <c r="D181" s="5">
        <v>0</v>
      </c>
      <c r="E181" s="6" t="str">
        <f t="shared" si="26"/>
        <v>-</v>
      </c>
      <c r="H181" s="13"/>
    </row>
    <row r="182" spans="2:8" ht="15" thickBot="1" x14ac:dyDescent="0.25">
      <c r="B182" s="15" t="s">
        <v>79</v>
      </c>
      <c r="C182" s="5">
        <v>59</v>
      </c>
      <c r="D182" s="5">
        <v>57</v>
      </c>
      <c r="E182" s="6">
        <f t="shared" si="26"/>
        <v>-3.3898305084745763E-2</v>
      </c>
      <c r="H182" s="13"/>
    </row>
    <row r="183" spans="2:8" ht="15" thickBot="1" x14ac:dyDescent="0.25">
      <c r="B183" s="4" t="s">
        <v>47</v>
      </c>
      <c r="C183" s="5">
        <v>54</v>
      </c>
      <c r="D183" s="5">
        <v>52</v>
      </c>
      <c r="E183" s="6">
        <f t="shared" si="26"/>
        <v>-3.7037037037037035E-2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5</v>
      </c>
      <c r="D185" s="5">
        <v>5</v>
      </c>
      <c r="E185" s="6">
        <f t="shared" si="26"/>
        <v>0</v>
      </c>
      <c r="H185" s="13"/>
    </row>
    <row r="186" spans="2:8" s="22" customFormat="1" x14ac:dyDescent="0.2"/>
    <row r="187" spans="2:8" s="22" customFormat="1" x14ac:dyDescent="0.2"/>
    <row r="196" spans="2:5" ht="42.75" customHeight="1" thickBot="1" x14ac:dyDescent="0.25">
      <c r="C196" s="8" t="s">
        <v>103</v>
      </c>
      <c r="D196" s="8" t="s">
        <v>102</v>
      </c>
      <c r="E196" s="8" t="s">
        <v>99</v>
      </c>
    </row>
    <row r="197" spans="2:5" ht="15" thickBot="1" x14ac:dyDescent="0.25">
      <c r="B197" s="4" t="s">
        <v>82</v>
      </c>
      <c r="C197" s="5">
        <v>1</v>
      </c>
      <c r="D197" s="5">
        <v>1</v>
      </c>
      <c r="E197" s="6">
        <f t="shared" ref="E197:E200" si="27">IF(C197=0,"-",(D197-C197)/C197)</f>
        <v>0</v>
      </c>
    </row>
    <row r="198" spans="2:5" ht="15" thickBot="1" x14ac:dyDescent="0.25">
      <c r="B198" s="4" t="s">
        <v>83</v>
      </c>
      <c r="C198" s="5">
        <v>0</v>
      </c>
      <c r="D198" s="5">
        <v>1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1</v>
      </c>
      <c r="D199" s="5">
        <v>2</v>
      </c>
      <c r="E199" s="6">
        <f t="shared" si="27"/>
        <v>1</v>
      </c>
    </row>
    <row r="200" spans="2:5" ht="15" thickBot="1" x14ac:dyDescent="0.25">
      <c r="B200" s="4" t="s">
        <v>85</v>
      </c>
      <c r="C200" s="5">
        <v>1</v>
      </c>
      <c r="D200" s="5">
        <v>1</v>
      </c>
      <c r="E200" s="6">
        <f t="shared" si="27"/>
        <v>0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102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1</v>
      </c>
      <c r="D208" s="5">
        <v>1</v>
      </c>
      <c r="E208" s="6">
        <f t="shared" si="28"/>
        <v>0</v>
      </c>
    </row>
    <row r="209" spans="2:5" ht="20.100000000000001" customHeight="1" thickBot="1" x14ac:dyDescent="0.25">
      <c r="B209" s="17" t="s">
        <v>86</v>
      </c>
      <c r="C209" s="5">
        <v>1</v>
      </c>
      <c r="D209" s="5">
        <v>1</v>
      </c>
      <c r="E209" s="6">
        <f t="shared" si="28"/>
        <v>0</v>
      </c>
    </row>
    <row r="210" spans="2:5" ht="20.100000000000001" customHeight="1" thickBot="1" x14ac:dyDescent="0.25">
      <c r="B210" s="17" t="s">
        <v>87</v>
      </c>
      <c r="C210" s="5">
        <v>0</v>
      </c>
      <c r="D210" s="5">
        <v>0</v>
      </c>
      <c r="E210" s="6" t="str">
        <f t="shared" si="28"/>
        <v>-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1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1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102</v>
      </c>
      <c r="E220" s="8" t="s">
        <v>99</v>
      </c>
    </row>
    <row r="221" spans="2:5" ht="15" thickBot="1" x14ac:dyDescent="0.25">
      <c r="B221" s="16" t="s">
        <v>91</v>
      </c>
      <c r="C221" s="5">
        <v>1</v>
      </c>
      <c r="D221" s="5">
        <v>4</v>
      </c>
      <c r="E221" s="6">
        <f t="shared" ref="E221:E223" si="30">IF(C221=0,"-",(D221-C221)/C221)</f>
        <v>3</v>
      </c>
    </row>
    <row r="222" spans="2:5" ht="15" thickBot="1" x14ac:dyDescent="0.25">
      <c r="B222" s="16" t="s">
        <v>92</v>
      </c>
      <c r="C222" s="5">
        <v>1</v>
      </c>
      <c r="D222" s="5">
        <v>3</v>
      </c>
      <c r="E222" s="6">
        <f t="shared" si="30"/>
        <v>2</v>
      </c>
    </row>
    <row r="223" spans="2:5" ht="15" thickBot="1" x14ac:dyDescent="0.25">
      <c r="B223" s="16" t="s">
        <v>93</v>
      </c>
      <c r="C223" s="5">
        <v>7</v>
      </c>
      <c r="D223" s="5">
        <v>6</v>
      </c>
      <c r="E223" s="6">
        <f t="shared" si="30"/>
        <v>-0.14285714285714285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1º Trimestre 2021</v>
      </c>
    </row>
    <row r="13" spans="1:5" ht="42.75" customHeight="1" thickBot="1" x14ac:dyDescent="0.25">
      <c r="C13" s="8" t="s">
        <v>103</v>
      </c>
      <c r="D13" s="8" t="s">
        <v>102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5575</v>
      </c>
      <c r="D14" s="5">
        <v>5580</v>
      </c>
      <c r="E14" s="6">
        <f>IF(C14&gt;0,(D14-C14)/C14)</f>
        <v>8.9686098654708521E-4</v>
      </c>
    </row>
    <row r="15" spans="1:5" ht="20.100000000000001" customHeight="1" thickBot="1" x14ac:dyDescent="0.25">
      <c r="B15" s="4" t="s">
        <v>17</v>
      </c>
      <c r="C15" s="5">
        <v>5445</v>
      </c>
      <c r="D15" s="5">
        <v>5472</v>
      </c>
      <c r="E15" s="6">
        <f t="shared" ref="E15:E25" si="0">IF(C15&gt;0,(D15-C15)/C15)</f>
        <v>4.9586776859504135E-3</v>
      </c>
    </row>
    <row r="16" spans="1:5" ht="20.100000000000001" customHeight="1" thickBot="1" x14ac:dyDescent="0.25">
      <c r="B16" s="4" t="s">
        <v>18</v>
      </c>
      <c r="C16" s="5">
        <v>3006</v>
      </c>
      <c r="D16" s="5">
        <v>3049</v>
      </c>
      <c r="E16" s="6">
        <f t="shared" si="0"/>
        <v>1.4304723885562209E-2</v>
      </c>
    </row>
    <row r="17" spans="2:5" ht="20.100000000000001" customHeight="1" thickBot="1" x14ac:dyDescent="0.25">
      <c r="B17" s="4" t="s">
        <v>19</v>
      </c>
      <c r="C17" s="5">
        <v>2439</v>
      </c>
      <c r="D17" s="5">
        <v>2423</v>
      </c>
      <c r="E17" s="6">
        <f t="shared" si="0"/>
        <v>-6.5600656006560062E-3</v>
      </c>
    </row>
    <row r="18" spans="2:5" ht="20.100000000000001" customHeight="1" thickBot="1" x14ac:dyDescent="0.25">
      <c r="B18" s="4" t="s">
        <v>100</v>
      </c>
      <c r="C18" s="5">
        <v>9</v>
      </c>
      <c r="D18" s="5">
        <v>2</v>
      </c>
      <c r="E18" s="6">
        <f>IF(C18=0,"-",(D18-C18)/C18)</f>
        <v>-0.77777777777777779</v>
      </c>
    </row>
    <row r="19" spans="2:5" ht="20.100000000000001" customHeight="1" thickBot="1" x14ac:dyDescent="0.25">
      <c r="B19" s="4" t="s">
        <v>101</v>
      </c>
      <c r="C19" s="5">
        <v>3</v>
      </c>
      <c r="D19" s="5">
        <v>4</v>
      </c>
      <c r="E19" s="6">
        <f>IF(C19=0,"-",(D19-C19)/C19)</f>
        <v>0.33333333333333331</v>
      </c>
    </row>
    <row r="20" spans="2:5" ht="20.100000000000001" customHeight="1" thickBot="1" x14ac:dyDescent="0.25">
      <c r="B20" s="4" t="s">
        <v>20</v>
      </c>
      <c r="C20" s="6">
        <f>C17/C15</f>
        <v>0.44793388429752068</v>
      </c>
      <c r="D20" s="6">
        <f>D17/D15</f>
        <v>0.44279970760233917</v>
      </c>
      <c r="E20" s="6">
        <f t="shared" si="0"/>
        <v>-1.1461907382231792E-2</v>
      </c>
    </row>
    <row r="21" spans="2:5" ht="30" customHeight="1" thickBot="1" x14ac:dyDescent="0.25">
      <c r="B21" s="4" t="s">
        <v>23</v>
      </c>
      <c r="C21" s="5">
        <v>684</v>
      </c>
      <c r="D21" s="5">
        <v>645</v>
      </c>
      <c r="E21" s="6">
        <f t="shared" si="0"/>
        <v>-5.701754385964912E-2</v>
      </c>
    </row>
    <row r="22" spans="2:5" ht="20.100000000000001" customHeight="1" thickBot="1" x14ac:dyDescent="0.25">
      <c r="B22" s="4" t="s">
        <v>24</v>
      </c>
      <c r="C22" s="5">
        <v>357</v>
      </c>
      <c r="D22" s="5">
        <v>323</v>
      </c>
      <c r="E22" s="6">
        <f t="shared" si="0"/>
        <v>-9.5238095238095233E-2</v>
      </c>
    </row>
    <row r="23" spans="2:5" ht="20.100000000000001" customHeight="1" thickBot="1" x14ac:dyDescent="0.25">
      <c r="B23" s="4" t="s">
        <v>25</v>
      </c>
      <c r="C23" s="5">
        <v>327</v>
      </c>
      <c r="D23" s="5">
        <v>322</v>
      </c>
      <c r="E23" s="6">
        <f t="shared" si="0"/>
        <v>-1.5290519877675841E-2</v>
      </c>
    </row>
    <row r="24" spans="2:5" ht="20.100000000000001" customHeight="1" thickBot="1" x14ac:dyDescent="0.25">
      <c r="B24" s="4" t="s">
        <v>21</v>
      </c>
      <c r="C24" s="6">
        <f>C23/C21</f>
        <v>0.47807017543859648</v>
      </c>
      <c r="D24" s="6">
        <f t="shared" ref="D24" si="1">D23/D21</f>
        <v>0.49922480620155041</v>
      </c>
      <c r="E24" s="6">
        <f t="shared" si="0"/>
        <v>4.4250053339022898E-2</v>
      </c>
    </row>
    <row r="25" spans="2:5" ht="20.100000000000001" customHeight="1" thickBot="1" x14ac:dyDescent="0.25">
      <c r="B25" s="7" t="s">
        <v>26</v>
      </c>
      <c r="C25" s="6">
        <v>0.15398341956310563</v>
      </c>
      <c r="D25" s="6">
        <v>0.15552391265422363</v>
      </c>
      <c r="E25" s="6">
        <f t="shared" si="0"/>
        <v>1.0004279002822636E-2</v>
      </c>
    </row>
    <row r="33" spans="2:5" ht="42.75" customHeight="1" thickBot="1" x14ac:dyDescent="0.25">
      <c r="C33" s="8" t="s">
        <v>103</v>
      </c>
      <c r="D33" s="8" t="s">
        <v>102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1267</v>
      </c>
      <c r="D34" s="5">
        <v>1195</v>
      </c>
      <c r="E34" s="6">
        <f>IF(C34&gt;0,(D34-C34)/C34,"-")</f>
        <v>-5.6827150749802685E-2</v>
      </c>
    </row>
    <row r="35" spans="2:5" ht="20.100000000000001" customHeight="1" thickBot="1" x14ac:dyDescent="0.25">
      <c r="B35" s="4" t="s">
        <v>29</v>
      </c>
      <c r="C35" s="5">
        <v>1</v>
      </c>
      <c r="D35" s="5">
        <v>20</v>
      </c>
      <c r="E35" s="6">
        <f t="shared" ref="E35:E37" si="2">IF(C35&gt;0,(D35-C35)/C35,"-")</f>
        <v>19</v>
      </c>
    </row>
    <row r="36" spans="2:5" ht="20.100000000000001" customHeight="1" thickBot="1" x14ac:dyDescent="0.25">
      <c r="B36" s="4" t="s">
        <v>28</v>
      </c>
      <c r="C36" s="5">
        <v>641</v>
      </c>
      <c r="D36" s="5">
        <v>543</v>
      </c>
      <c r="E36" s="6">
        <f t="shared" si="2"/>
        <v>-0.15288611544461778</v>
      </c>
    </row>
    <row r="37" spans="2:5" ht="20.100000000000001" customHeight="1" thickBot="1" x14ac:dyDescent="0.25">
      <c r="B37" s="4" t="s">
        <v>30</v>
      </c>
      <c r="C37" s="5">
        <v>625</v>
      </c>
      <c r="D37" s="5">
        <v>632</v>
      </c>
      <c r="E37" s="6">
        <f t="shared" si="2"/>
        <v>1.12E-2</v>
      </c>
    </row>
    <row r="43" spans="2:5" ht="42.75" customHeight="1" thickBot="1" x14ac:dyDescent="0.25">
      <c r="C43" s="8" t="s">
        <v>103</v>
      </c>
      <c r="D43" s="8" t="s">
        <v>102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173</v>
      </c>
      <c r="D44" s="5">
        <v>215</v>
      </c>
      <c r="E44" s="6">
        <f>IF(C44&gt;0,(D44-C44)/C44,"-")</f>
        <v>0.24277456647398843</v>
      </c>
    </row>
    <row r="45" spans="2:5" ht="20.100000000000001" customHeight="1" thickBot="1" x14ac:dyDescent="0.25">
      <c r="B45" s="4" t="s">
        <v>34</v>
      </c>
      <c r="C45" s="5">
        <v>68</v>
      </c>
      <c r="D45" s="5">
        <v>86</v>
      </c>
      <c r="E45" s="6">
        <f t="shared" ref="E45:E51" si="3">IF(C45&gt;0,(D45-C45)/C45,"-")</f>
        <v>0.26470588235294118</v>
      </c>
    </row>
    <row r="46" spans="2:5" ht="20.100000000000001" customHeight="1" thickBot="1" x14ac:dyDescent="0.25">
      <c r="B46" s="4" t="s">
        <v>31</v>
      </c>
      <c r="C46" s="5">
        <v>91</v>
      </c>
      <c r="D46" s="5">
        <v>101</v>
      </c>
      <c r="E46" s="6">
        <f t="shared" si="3"/>
        <v>0.10989010989010989</v>
      </c>
    </row>
    <row r="47" spans="2:5" ht="20.100000000000001" customHeight="1" thickBot="1" x14ac:dyDescent="0.25">
      <c r="B47" s="4" t="s">
        <v>32</v>
      </c>
      <c r="C47" s="5">
        <v>2220</v>
      </c>
      <c r="D47" s="5">
        <v>2601</v>
      </c>
      <c r="E47" s="6">
        <f t="shared" si="3"/>
        <v>0.17162162162162162</v>
      </c>
    </row>
    <row r="48" spans="2:5" ht="20.100000000000001" customHeight="1" thickBot="1" x14ac:dyDescent="0.25">
      <c r="B48" s="4" t="s">
        <v>35</v>
      </c>
      <c r="C48" s="5">
        <v>1286</v>
      </c>
      <c r="D48" s="5">
        <v>1482</v>
      </c>
      <c r="E48" s="6">
        <f t="shared" si="3"/>
        <v>0.15241057542768274</v>
      </c>
    </row>
    <row r="49" spans="2:5" ht="20.100000000000001" customHeight="1" thickBot="1" x14ac:dyDescent="0.25">
      <c r="B49" s="4" t="s">
        <v>67</v>
      </c>
      <c r="C49" s="5">
        <v>1300</v>
      </c>
      <c r="D49" s="5">
        <v>932</v>
      </c>
      <c r="E49" s="6">
        <f t="shared" si="3"/>
        <v>-0.28307692307692306</v>
      </c>
    </row>
    <row r="50" spans="2:5" ht="20.100000000000001" customHeight="1" collapsed="1" thickBot="1" x14ac:dyDescent="0.25">
      <c r="B50" s="4" t="s">
        <v>36</v>
      </c>
      <c r="C50" s="6">
        <f>C44/(C44+C45)</f>
        <v>0.71784232365145229</v>
      </c>
      <c r="D50" s="6">
        <f>D44/(D44+D45)</f>
        <v>0.7142857142857143</v>
      </c>
      <c r="E50" s="6">
        <f t="shared" si="3"/>
        <v>-4.9545829892650526E-3</v>
      </c>
    </row>
    <row r="51" spans="2:5" ht="20.100000000000001" customHeight="1" thickBot="1" x14ac:dyDescent="0.25">
      <c r="B51" s="4" t="s">
        <v>37</v>
      </c>
      <c r="C51" s="6">
        <f>C47/(C46+C47)</f>
        <v>0.96062310688013852</v>
      </c>
      <c r="D51" s="6">
        <f t="shared" ref="D51" si="4">D47/(D46+D47)</f>
        <v>0.96262028127313104</v>
      </c>
      <c r="E51" s="6">
        <f t="shared" si="3"/>
        <v>2.0790405505431118E-3</v>
      </c>
    </row>
    <row r="57" spans="2:5" ht="42.75" customHeight="1" thickBot="1" x14ac:dyDescent="0.25">
      <c r="C57" s="8" t="s">
        <v>103</v>
      </c>
      <c r="D57" s="8" t="s">
        <v>102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242</v>
      </c>
      <c r="D58" s="5">
        <v>305</v>
      </c>
      <c r="E58" s="6">
        <f>IF(C58&gt;0,(D58-C58)/C58,"-")</f>
        <v>0.26033057851239672</v>
      </c>
    </row>
    <row r="59" spans="2:5" ht="20.100000000000001" customHeight="1" thickBot="1" x14ac:dyDescent="0.25">
      <c r="B59" s="4" t="s">
        <v>41</v>
      </c>
      <c r="C59" s="5">
        <v>110</v>
      </c>
      <c r="D59" s="5">
        <v>124</v>
      </c>
      <c r="E59" s="6">
        <f t="shared" ref="E59:E63" si="5">IF(C59&gt;0,(D59-C59)/C59,"-")</f>
        <v>0.12727272727272726</v>
      </c>
    </row>
    <row r="60" spans="2:5" ht="20.100000000000001" customHeight="1" thickBot="1" x14ac:dyDescent="0.25">
      <c r="B60" s="4" t="s">
        <v>42</v>
      </c>
      <c r="C60" s="5">
        <v>63</v>
      </c>
      <c r="D60" s="5">
        <v>91</v>
      </c>
      <c r="E60" s="6">
        <f t="shared" si="5"/>
        <v>0.44444444444444442</v>
      </c>
    </row>
    <row r="61" spans="2:5" ht="20.100000000000001" customHeight="1" collapsed="1" thickBot="1" x14ac:dyDescent="0.25">
      <c r="B61" s="4" t="s">
        <v>98</v>
      </c>
      <c r="C61" s="6">
        <f>(C59+C60)/C58</f>
        <v>0.71487603305785119</v>
      </c>
      <c r="D61" s="6">
        <f>(D59+D60)/D58</f>
        <v>0.70491803278688525</v>
      </c>
      <c r="E61" s="6">
        <f t="shared" si="5"/>
        <v>-1.3929688240310736E-2</v>
      </c>
    </row>
    <row r="62" spans="2:5" ht="20.100000000000001" customHeight="1" thickBot="1" x14ac:dyDescent="0.25">
      <c r="B62" s="4" t="s">
        <v>39</v>
      </c>
      <c r="C62" s="6">
        <v>0.6875</v>
      </c>
      <c r="D62" s="6">
        <v>0.68131868131868134</v>
      </c>
      <c r="E62" s="6">
        <f t="shared" si="5"/>
        <v>-8.9910089910089589E-3</v>
      </c>
    </row>
    <row r="63" spans="2:5" ht="20.100000000000001" customHeight="1" thickBot="1" x14ac:dyDescent="0.25">
      <c r="B63" s="4" t="s">
        <v>40</v>
      </c>
      <c r="C63" s="6">
        <v>0.76829268292682928</v>
      </c>
      <c r="D63" s="6">
        <v>0.73983739837398377</v>
      </c>
      <c r="E63" s="6">
        <f t="shared" si="5"/>
        <v>-3.7037037037037021E-2</v>
      </c>
    </row>
    <row r="64" spans="2:5" ht="15" thickBot="1" x14ac:dyDescent="0.25">
      <c r="E64" s="6"/>
    </row>
    <row r="69" spans="2:10" ht="42.75" customHeight="1" thickBot="1" x14ac:dyDescent="0.25">
      <c r="C69" s="8" t="s">
        <v>103</v>
      </c>
      <c r="D69" s="8" t="s">
        <v>102</v>
      </c>
      <c r="E69" s="8" t="s">
        <v>99</v>
      </c>
    </row>
    <row r="70" spans="2:10" ht="20.100000000000001" customHeight="1" thickBot="1" x14ac:dyDescent="0.25">
      <c r="B70" s="4" t="s">
        <v>44</v>
      </c>
      <c r="C70" s="5">
        <v>6804</v>
      </c>
      <c r="D70" s="5">
        <v>6845</v>
      </c>
      <c r="E70" s="6">
        <f>IF(C70&gt;0,(D70-C70)/C70,"-")</f>
        <v>6.025867136978248E-3</v>
      </c>
    </row>
    <row r="71" spans="2:10" ht="20.100000000000001" customHeight="1" thickBot="1" x14ac:dyDescent="0.25">
      <c r="B71" s="4" t="s">
        <v>45</v>
      </c>
      <c r="C71" s="5">
        <v>1558</v>
      </c>
      <c r="D71" s="5">
        <v>1606</v>
      </c>
      <c r="E71" s="6">
        <f t="shared" ref="E71:E77" si="6">IF(C71&gt;0,(D71-C71)/C71,"-")</f>
        <v>3.0808729139922979E-2</v>
      </c>
    </row>
    <row r="72" spans="2:10" ht="20.100000000000001" customHeight="1" thickBot="1" x14ac:dyDescent="0.25">
      <c r="B72" s="4" t="s">
        <v>43</v>
      </c>
      <c r="C72" s="5">
        <v>9</v>
      </c>
      <c r="D72" s="5">
        <v>11</v>
      </c>
      <c r="E72" s="6">
        <f t="shared" si="6"/>
        <v>0.22222222222222221</v>
      </c>
    </row>
    <row r="73" spans="2:10" ht="20.100000000000001" customHeight="1" thickBot="1" x14ac:dyDescent="0.25">
      <c r="B73" s="4" t="s">
        <v>46</v>
      </c>
      <c r="C73" s="5">
        <v>3799</v>
      </c>
      <c r="D73" s="5">
        <v>3599</v>
      </c>
      <c r="E73" s="6">
        <f t="shared" si="6"/>
        <v>-5.2645433008686494E-2</v>
      </c>
    </row>
    <row r="74" spans="2:10" ht="20.100000000000001" customHeight="1" thickBot="1" x14ac:dyDescent="0.25">
      <c r="B74" s="4" t="s">
        <v>47</v>
      </c>
      <c r="C74" s="5">
        <v>1281</v>
      </c>
      <c r="D74" s="5">
        <v>1454</v>
      </c>
      <c r="E74" s="6">
        <f t="shared" si="6"/>
        <v>0.13505074160811867</v>
      </c>
    </row>
    <row r="75" spans="2:10" ht="20.100000000000001" customHeight="1" thickBot="1" x14ac:dyDescent="0.25">
      <c r="B75" s="4" t="s">
        <v>48</v>
      </c>
      <c r="C75" s="5">
        <v>155</v>
      </c>
      <c r="D75" s="5">
        <v>174</v>
      </c>
      <c r="E75" s="6">
        <f t="shared" si="6"/>
        <v>0.12258064516129032</v>
      </c>
    </row>
    <row r="76" spans="2:10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10" ht="20.100000000000001" customHeight="1" thickBot="1" x14ac:dyDescent="0.25">
      <c r="B77" s="4" t="s">
        <v>50</v>
      </c>
      <c r="C77" s="5">
        <v>2</v>
      </c>
      <c r="D77" s="5">
        <v>1</v>
      </c>
      <c r="E77" s="6">
        <f t="shared" si="6"/>
        <v>-0.5</v>
      </c>
    </row>
    <row r="78" spans="2:10" x14ac:dyDescent="0.2">
      <c r="B78" s="22"/>
      <c r="C78" s="22"/>
      <c r="D78" s="22"/>
      <c r="E78" s="22"/>
      <c r="F78" s="22"/>
      <c r="G78" s="22"/>
      <c r="H78" s="22"/>
      <c r="I78" s="22"/>
      <c r="J78" s="22"/>
    </row>
    <row r="79" spans="2:10" x14ac:dyDescent="0.2">
      <c r="B79" s="22"/>
      <c r="C79" s="22"/>
      <c r="D79" s="22"/>
      <c r="E79" s="22"/>
      <c r="F79" s="22"/>
      <c r="G79" s="22"/>
      <c r="H79" s="22"/>
      <c r="I79" s="22"/>
      <c r="J79" s="22"/>
    </row>
    <row r="89" spans="2:5" ht="42.75" customHeight="1" thickBot="1" x14ac:dyDescent="0.25">
      <c r="C89" s="8" t="s">
        <v>103</v>
      </c>
      <c r="D89" s="8" t="s">
        <v>102</v>
      </c>
      <c r="E89" s="8" t="s">
        <v>99</v>
      </c>
    </row>
    <row r="90" spans="2:5" ht="29.25" thickBot="1" x14ac:dyDescent="0.25">
      <c r="B90" s="4" t="s">
        <v>51</v>
      </c>
      <c r="C90" s="5">
        <v>328</v>
      </c>
      <c r="D90" s="5">
        <v>477</v>
      </c>
      <c r="E90" s="6">
        <f>IF(C90&gt;0,(D90-C90)/C90,"-")</f>
        <v>0.45426829268292684</v>
      </c>
    </row>
    <row r="91" spans="2:5" ht="29.25" thickBot="1" x14ac:dyDescent="0.25">
      <c r="B91" s="4" t="s">
        <v>52</v>
      </c>
      <c r="C91" s="5">
        <v>342</v>
      </c>
      <c r="D91" s="5">
        <v>299</v>
      </c>
      <c r="E91" s="6">
        <f t="shared" ref="E91:E93" si="7">IF(C91&gt;0,(D91-C91)/C91,"-")</f>
        <v>-0.12573099415204678</v>
      </c>
    </row>
    <row r="92" spans="2:5" ht="29.25" customHeight="1" thickBot="1" x14ac:dyDescent="0.25">
      <c r="B92" s="4" t="s">
        <v>53</v>
      </c>
      <c r="C92" s="5">
        <v>488</v>
      </c>
      <c r="D92" s="5">
        <v>482</v>
      </c>
      <c r="E92" s="6">
        <f t="shared" si="7"/>
        <v>-1.2295081967213115E-2</v>
      </c>
    </row>
    <row r="93" spans="2:5" ht="29.25" customHeight="1" thickBot="1" x14ac:dyDescent="0.25">
      <c r="B93" s="4" t="s">
        <v>54</v>
      </c>
      <c r="C93" s="6">
        <f>(C90+C91)/(C90+C91+C92)</f>
        <v>0.5785837651122625</v>
      </c>
      <c r="D93" s="6">
        <f>(D90+D91)/(D90+D91+D92)</f>
        <v>0.61685214626391094</v>
      </c>
      <c r="E93" s="6">
        <f t="shared" si="7"/>
        <v>6.6141470706878938E-2</v>
      </c>
    </row>
    <row r="99" spans="2:5" ht="42.75" customHeight="1" thickBot="1" x14ac:dyDescent="0.25">
      <c r="C99" s="8" t="s">
        <v>103</v>
      </c>
      <c r="D99" s="8" t="s">
        <v>102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1205</v>
      </c>
      <c r="D100" s="5">
        <v>1337</v>
      </c>
      <c r="E100" s="6">
        <f>IF(C100&gt;0,(D100-C100)/C100,"-")</f>
        <v>0.10954356846473029</v>
      </c>
    </row>
    <row r="101" spans="2:5" ht="20.100000000000001" customHeight="1" thickBot="1" x14ac:dyDescent="0.25">
      <c r="B101" s="4" t="s">
        <v>41</v>
      </c>
      <c r="C101" s="5">
        <v>402</v>
      </c>
      <c r="D101" s="5">
        <v>444</v>
      </c>
      <c r="E101" s="6">
        <f t="shared" ref="E101:E105" si="8">IF(C101&gt;0,(D101-C101)/C101,"-")</f>
        <v>0.1044776119402985</v>
      </c>
    </row>
    <row r="102" spans="2:5" ht="20.100000000000001" customHeight="1" thickBot="1" x14ac:dyDescent="0.25">
      <c r="B102" s="4" t="s">
        <v>42</v>
      </c>
      <c r="C102" s="5">
        <v>291</v>
      </c>
      <c r="D102" s="5">
        <v>357</v>
      </c>
      <c r="E102" s="6">
        <f t="shared" si="8"/>
        <v>0.22680412371134021</v>
      </c>
    </row>
    <row r="103" spans="2:5" ht="20.100000000000001" customHeight="1" thickBot="1" x14ac:dyDescent="0.25">
      <c r="B103" s="4" t="s">
        <v>98</v>
      </c>
      <c r="C103" s="6">
        <f>(C101+C102)/C100</f>
        <v>0.57510373443983398</v>
      </c>
      <c r="D103" s="6">
        <f>(D101+D102)/D100</f>
        <v>0.59910246821241586</v>
      </c>
      <c r="E103" s="6">
        <f t="shared" si="8"/>
        <v>4.172939999417196E-2</v>
      </c>
    </row>
    <row r="104" spans="2:5" ht="20.100000000000001" customHeight="1" thickBot="1" x14ac:dyDescent="0.25">
      <c r="B104" s="4" t="s">
        <v>39</v>
      </c>
      <c r="C104" s="6">
        <v>0.57925072046109505</v>
      </c>
      <c r="D104" s="6">
        <v>0.6</v>
      </c>
      <c r="E104" s="6">
        <f t="shared" si="8"/>
        <v>3.5820895522388117E-2</v>
      </c>
    </row>
    <row r="105" spans="2:5" ht="20.100000000000001" customHeight="1" thickBot="1" x14ac:dyDescent="0.25">
      <c r="B105" s="4" t="s">
        <v>40</v>
      </c>
      <c r="C105" s="6">
        <v>0.56947162426614484</v>
      </c>
      <c r="D105" s="6">
        <v>0.59798994974874375</v>
      </c>
      <c r="E105" s="6">
        <f t="shared" si="8"/>
        <v>5.0078571551917681E-2</v>
      </c>
    </row>
    <row r="111" spans="2:5" ht="42.75" customHeight="1" thickBot="1" x14ac:dyDescent="0.25">
      <c r="C111" s="8" t="s">
        <v>103</v>
      </c>
      <c r="D111" s="8" t="s">
        <v>102</v>
      </c>
      <c r="E111" s="8" t="s">
        <v>99</v>
      </c>
    </row>
    <row r="112" spans="2:5" ht="15" thickBot="1" x14ac:dyDescent="0.25">
      <c r="B112" s="4" t="s">
        <v>55</v>
      </c>
      <c r="C112" s="5">
        <v>1259</v>
      </c>
      <c r="D112" s="5">
        <v>1357</v>
      </c>
      <c r="E112" s="6">
        <f>IF(C112&gt;0,(D112-C112)/C112,"-")</f>
        <v>7.7839555202541696E-2</v>
      </c>
    </row>
    <row r="113" spans="2:14" ht="15" thickBot="1" x14ac:dyDescent="0.25">
      <c r="B113" s="4" t="s">
        <v>56</v>
      </c>
      <c r="C113" s="5">
        <v>833</v>
      </c>
      <c r="D113" s="5">
        <v>969</v>
      </c>
      <c r="E113" s="6">
        <f t="shared" ref="E113:E114" si="9">IF(C113&gt;0,(D113-C113)/C113,"-")</f>
        <v>0.16326530612244897</v>
      </c>
    </row>
    <row r="114" spans="2:14" ht="15" thickBot="1" x14ac:dyDescent="0.25">
      <c r="B114" s="4" t="s">
        <v>57</v>
      </c>
      <c r="C114" s="5">
        <v>426</v>
      </c>
      <c r="D114" s="5">
        <v>388</v>
      </c>
      <c r="E114" s="6">
        <f t="shared" si="9"/>
        <v>-8.9201877934272297E-2</v>
      </c>
    </row>
    <row r="115" spans="2:14" s="22" customFormat="1" x14ac:dyDescent="0.2"/>
    <row r="116" spans="2:14" s="22" customFormat="1" x14ac:dyDescent="0.2"/>
    <row r="126" spans="2:14" ht="26.25" customHeight="1" thickBot="1" x14ac:dyDescent="0.25">
      <c r="C126" s="28" t="s">
        <v>103</v>
      </c>
      <c r="D126" s="29"/>
      <c r="E126" s="29"/>
      <c r="F126" s="30"/>
      <c r="G126" s="28" t="s">
        <v>102</v>
      </c>
      <c r="H126" s="29"/>
      <c r="I126" s="29"/>
      <c r="J126" s="30"/>
      <c r="K126" s="31" t="s">
        <v>58</v>
      </c>
      <c r="L126" s="32"/>
      <c r="M126" s="32"/>
      <c r="N126" s="32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4</v>
      </c>
      <c r="D128" s="10">
        <v>2</v>
      </c>
      <c r="E128" s="10">
        <v>3</v>
      </c>
      <c r="F128" s="10">
        <v>9</v>
      </c>
      <c r="G128" s="10">
        <v>4</v>
      </c>
      <c r="H128" s="10">
        <v>1</v>
      </c>
      <c r="I128" s="10">
        <v>2</v>
      </c>
      <c r="J128" s="10">
        <v>7</v>
      </c>
      <c r="K128" s="6">
        <f>IF(C128=0,"-",(G128-C128)/C128)</f>
        <v>0</v>
      </c>
      <c r="L128" s="6">
        <f t="shared" ref="L128:N133" si="10">IF(D128=0,"-",(H128-D128)/D128)</f>
        <v>-0.5</v>
      </c>
      <c r="M128" s="6">
        <f t="shared" si="10"/>
        <v>-0.33333333333333331</v>
      </c>
      <c r="N128" s="6">
        <f t="shared" si="10"/>
        <v>-0.22222222222222221</v>
      </c>
    </row>
    <row r="129" spans="2:14" ht="15" thickBot="1" x14ac:dyDescent="0.25">
      <c r="B129" s="4" t="s">
        <v>64</v>
      </c>
      <c r="C129" s="10">
        <v>2</v>
      </c>
      <c r="D129" s="10">
        <v>1</v>
      </c>
      <c r="E129" s="10">
        <v>0</v>
      </c>
      <c r="F129" s="10">
        <v>3</v>
      </c>
      <c r="G129" s="10">
        <v>3</v>
      </c>
      <c r="H129" s="10">
        <v>0</v>
      </c>
      <c r="I129" s="10">
        <v>0</v>
      </c>
      <c r="J129" s="10">
        <v>3</v>
      </c>
      <c r="K129" s="6">
        <f t="shared" ref="K129:K133" si="11">IF(C129=0,"-",(G129-C129)/C129)</f>
        <v>0.5</v>
      </c>
      <c r="L129" s="6">
        <f t="shared" si="10"/>
        <v>-1</v>
      </c>
      <c r="M129" s="6" t="str">
        <f t="shared" si="10"/>
        <v>-</v>
      </c>
      <c r="N129" s="6">
        <f t="shared" si="10"/>
        <v>0</v>
      </c>
    </row>
    <row r="130" spans="2:14" ht="15" thickBot="1" x14ac:dyDescent="0.25">
      <c r="B130" s="4" t="s">
        <v>65</v>
      </c>
      <c r="C130" s="10">
        <v>1</v>
      </c>
      <c r="D130" s="10">
        <v>0</v>
      </c>
      <c r="E130" s="10">
        <v>0</v>
      </c>
      <c r="F130" s="10">
        <v>1</v>
      </c>
      <c r="G130" s="10">
        <v>0</v>
      </c>
      <c r="H130" s="10">
        <v>0</v>
      </c>
      <c r="I130" s="10">
        <v>0</v>
      </c>
      <c r="J130" s="10">
        <v>0</v>
      </c>
      <c r="K130" s="6">
        <f t="shared" si="11"/>
        <v>-1</v>
      </c>
      <c r="L130" s="6" t="str">
        <f t="shared" si="10"/>
        <v>-</v>
      </c>
      <c r="M130" s="6" t="str">
        <f t="shared" si="10"/>
        <v>-</v>
      </c>
      <c r="N130" s="6">
        <f t="shared" si="10"/>
        <v>-1</v>
      </c>
    </row>
    <row r="131" spans="2:14" ht="15" thickBot="1" x14ac:dyDescent="0.25">
      <c r="B131" s="7" t="s">
        <v>66</v>
      </c>
      <c r="C131" s="10">
        <v>4</v>
      </c>
      <c r="D131" s="10">
        <v>0</v>
      </c>
      <c r="E131" s="10">
        <v>0</v>
      </c>
      <c r="F131" s="10">
        <v>4</v>
      </c>
      <c r="G131" s="10">
        <v>3</v>
      </c>
      <c r="H131" s="10">
        <v>0</v>
      </c>
      <c r="I131" s="10">
        <v>0</v>
      </c>
      <c r="J131" s="10">
        <v>3</v>
      </c>
      <c r="K131" s="6">
        <f t="shared" si="11"/>
        <v>-0.25</v>
      </c>
      <c r="L131" s="6" t="str">
        <f t="shared" si="10"/>
        <v>-</v>
      </c>
      <c r="M131" s="6" t="str">
        <f t="shared" si="10"/>
        <v>-</v>
      </c>
      <c r="N131" s="6">
        <f t="shared" si="10"/>
        <v>-0.25</v>
      </c>
    </row>
    <row r="132" spans="2:14" ht="15" thickBot="1" x14ac:dyDescent="0.25">
      <c r="B132" s="4" t="s">
        <v>67</v>
      </c>
      <c r="C132" s="10">
        <v>0</v>
      </c>
      <c r="D132" s="10">
        <v>5</v>
      </c>
      <c r="E132" s="10">
        <v>0</v>
      </c>
      <c r="F132" s="10">
        <v>5</v>
      </c>
      <c r="G132" s="10">
        <v>1</v>
      </c>
      <c r="H132" s="10">
        <v>0</v>
      </c>
      <c r="I132" s="10">
        <v>0</v>
      </c>
      <c r="J132" s="10">
        <v>1</v>
      </c>
      <c r="K132" s="6" t="str">
        <f t="shared" si="11"/>
        <v>-</v>
      </c>
      <c r="L132" s="6">
        <f t="shared" si="10"/>
        <v>-1</v>
      </c>
      <c r="M132" s="6" t="str">
        <f t="shared" si="10"/>
        <v>-</v>
      </c>
      <c r="N132" s="6">
        <f t="shared" si="10"/>
        <v>-0.8</v>
      </c>
    </row>
    <row r="133" spans="2:14" ht="15" thickBot="1" x14ac:dyDescent="0.25">
      <c r="B133" s="4" t="s">
        <v>68</v>
      </c>
      <c r="C133" s="10">
        <v>11</v>
      </c>
      <c r="D133" s="10">
        <v>8</v>
      </c>
      <c r="E133" s="10">
        <v>3</v>
      </c>
      <c r="F133" s="10">
        <v>22</v>
      </c>
      <c r="G133" s="10">
        <v>11</v>
      </c>
      <c r="H133" s="10">
        <v>1</v>
      </c>
      <c r="I133" s="10">
        <v>2</v>
      </c>
      <c r="J133" s="10">
        <v>14</v>
      </c>
      <c r="K133" s="6">
        <f t="shared" si="11"/>
        <v>0</v>
      </c>
      <c r="L133" s="6">
        <f t="shared" si="10"/>
        <v>-0.875</v>
      </c>
      <c r="M133" s="6">
        <f t="shared" si="10"/>
        <v>-0.33333333333333331</v>
      </c>
      <c r="N133" s="6">
        <f t="shared" si="10"/>
        <v>-0.36363636363636365</v>
      </c>
    </row>
    <row r="134" spans="2:14" ht="15" thickBot="1" x14ac:dyDescent="0.25">
      <c r="B134" s="4" t="s">
        <v>36</v>
      </c>
      <c r="C134" s="6">
        <f>IF(C128=0,"-",C128/(C128+C129))</f>
        <v>0.66666666666666663</v>
      </c>
      <c r="D134" s="6">
        <f>IF(D128=0,"-",D128/(D128+D129))</f>
        <v>0.66666666666666663</v>
      </c>
      <c r="E134" s="6">
        <f t="shared" ref="E134:J134" si="12">IF(E128=0,"-",E128/(E128+E129))</f>
        <v>1</v>
      </c>
      <c r="F134" s="6">
        <f t="shared" si="12"/>
        <v>0.75</v>
      </c>
      <c r="G134" s="6">
        <f t="shared" si="12"/>
        <v>0.5714285714285714</v>
      </c>
      <c r="H134" s="6">
        <f t="shared" si="12"/>
        <v>1</v>
      </c>
      <c r="I134" s="6">
        <f t="shared" si="12"/>
        <v>1</v>
      </c>
      <c r="J134" s="6">
        <f t="shared" si="12"/>
        <v>0.7</v>
      </c>
      <c r="K134" s="6">
        <f>IF(OR(C134="-",G134="-"),"-",(G134-C134)/C134)</f>
        <v>-0.14285714285714285</v>
      </c>
      <c r="L134" s="6">
        <f t="shared" ref="L134:N135" si="13">IF(OR(D134="-",H134="-"),"-",(H134-D134)/D134)</f>
        <v>0.50000000000000011</v>
      </c>
      <c r="M134" s="6">
        <f t="shared" si="13"/>
        <v>0</v>
      </c>
      <c r="N134" s="6">
        <f t="shared" si="13"/>
        <v>-6.6666666666666721E-2</v>
      </c>
    </row>
    <row r="135" spans="2:14" ht="15" thickBot="1" x14ac:dyDescent="0.25">
      <c r="B135" s="4" t="s">
        <v>37</v>
      </c>
      <c r="C135" s="6">
        <f>IF(C131=0,"-",C131/(C130+C131))</f>
        <v>0.8</v>
      </c>
      <c r="D135" s="6" t="str">
        <f t="shared" ref="D135:J135" si="14">IF(D131=0,"-",D131/(D130+D131))</f>
        <v>-</v>
      </c>
      <c r="E135" s="6" t="str">
        <f t="shared" si="14"/>
        <v>-</v>
      </c>
      <c r="F135" s="6">
        <f t="shared" si="14"/>
        <v>0.8</v>
      </c>
      <c r="G135" s="6">
        <f t="shared" si="14"/>
        <v>1</v>
      </c>
      <c r="H135" s="6" t="str">
        <f t="shared" si="14"/>
        <v>-</v>
      </c>
      <c r="I135" s="6" t="str">
        <f t="shared" si="14"/>
        <v>-</v>
      </c>
      <c r="J135" s="6">
        <f t="shared" si="14"/>
        <v>1</v>
      </c>
      <c r="K135" s="6">
        <f>IF(OR(C135="-",G135="-"),"-",(G135-C135)/C135)</f>
        <v>0.24999999999999994</v>
      </c>
      <c r="L135" s="6" t="str">
        <f t="shared" si="13"/>
        <v>-</v>
      </c>
      <c r="M135" s="6" t="str">
        <f t="shared" si="13"/>
        <v>-</v>
      </c>
      <c r="N135" s="6">
        <f t="shared" si="13"/>
        <v>0.24999999999999994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8" t="s">
        <v>103</v>
      </c>
      <c r="D141" s="29"/>
      <c r="E141" s="29"/>
      <c r="F141" s="30"/>
      <c r="G141" s="28" t="s">
        <v>102</v>
      </c>
      <c r="H141" s="29"/>
      <c r="I141" s="29"/>
      <c r="J141" s="30"/>
      <c r="K141" s="31" t="s">
        <v>58</v>
      </c>
      <c r="L141" s="32"/>
      <c r="M141" s="32"/>
      <c r="N141" s="32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25</v>
      </c>
      <c r="D143" s="10">
        <v>0</v>
      </c>
      <c r="E143" s="10">
        <v>3</v>
      </c>
      <c r="F143" s="10">
        <v>28</v>
      </c>
      <c r="G143" s="10">
        <v>22</v>
      </c>
      <c r="H143" s="10">
        <v>0</v>
      </c>
      <c r="I143" s="10">
        <v>4</v>
      </c>
      <c r="J143" s="10">
        <v>26</v>
      </c>
      <c r="K143" s="6">
        <f>IF(C143=0,"-",(G143-C143)/C143)</f>
        <v>-0.12</v>
      </c>
      <c r="L143" s="6" t="str">
        <f t="shared" ref="L143:N147" si="15">IF(D143=0,"-",(H143-D143)/D143)</f>
        <v>-</v>
      </c>
      <c r="M143" s="6">
        <f t="shared" si="15"/>
        <v>0.33333333333333331</v>
      </c>
      <c r="N143" s="6">
        <f t="shared" si="15"/>
        <v>-7.1428571428571425E-2</v>
      </c>
    </row>
    <row r="144" spans="2:14" ht="15" thickBot="1" x14ac:dyDescent="0.25">
      <c r="B144" s="4" t="s">
        <v>72</v>
      </c>
      <c r="C144" s="10">
        <v>19</v>
      </c>
      <c r="D144" s="10">
        <v>0</v>
      </c>
      <c r="E144" s="10">
        <v>3</v>
      </c>
      <c r="F144" s="10">
        <v>22</v>
      </c>
      <c r="G144" s="10">
        <v>11</v>
      </c>
      <c r="H144" s="10">
        <v>0</v>
      </c>
      <c r="I144" s="10">
        <v>0</v>
      </c>
      <c r="J144" s="10">
        <v>11</v>
      </c>
      <c r="K144" s="6">
        <f t="shared" ref="K144:K147" si="16">IF(C144=0,"-",(G144-C144)/C144)</f>
        <v>-0.42105263157894735</v>
      </c>
      <c r="L144" s="6" t="str">
        <f t="shared" si="15"/>
        <v>-</v>
      </c>
      <c r="M144" s="6">
        <f t="shared" si="15"/>
        <v>-1</v>
      </c>
      <c r="N144" s="6">
        <f t="shared" si="15"/>
        <v>-0.5</v>
      </c>
    </row>
    <row r="145" spans="2:14" ht="15" thickBot="1" x14ac:dyDescent="0.25">
      <c r="B145" s="4" t="s">
        <v>73</v>
      </c>
      <c r="C145" s="10">
        <v>206</v>
      </c>
      <c r="D145" s="10">
        <v>0</v>
      </c>
      <c r="E145" s="10">
        <v>22</v>
      </c>
      <c r="F145" s="10">
        <v>228</v>
      </c>
      <c r="G145" s="10">
        <v>148</v>
      </c>
      <c r="H145" s="10">
        <v>0</v>
      </c>
      <c r="I145" s="10">
        <v>19</v>
      </c>
      <c r="J145" s="10">
        <v>167</v>
      </c>
      <c r="K145" s="6">
        <f t="shared" si="16"/>
        <v>-0.28155339805825241</v>
      </c>
      <c r="L145" s="6" t="str">
        <f t="shared" si="15"/>
        <v>-</v>
      </c>
      <c r="M145" s="6">
        <f t="shared" si="15"/>
        <v>-0.13636363636363635</v>
      </c>
      <c r="N145" s="6">
        <f t="shared" si="15"/>
        <v>-0.26754385964912281</v>
      </c>
    </row>
    <row r="146" spans="2:14" ht="15" thickBot="1" x14ac:dyDescent="0.25">
      <c r="B146" s="4" t="s">
        <v>74</v>
      </c>
      <c r="C146" s="10">
        <v>99</v>
      </c>
      <c r="D146" s="10">
        <v>0</v>
      </c>
      <c r="E146" s="10">
        <v>20</v>
      </c>
      <c r="F146" s="10">
        <v>119</v>
      </c>
      <c r="G146" s="10">
        <v>81</v>
      </c>
      <c r="H146" s="10">
        <v>0</v>
      </c>
      <c r="I146" s="10">
        <v>13</v>
      </c>
      <c r="J146" s="10">
        <v>94</v>
      </c>
      <c r="K146" s="6">
        <f t="shared" si="16"/>
        <v>-0.18181818181818182</v>
      </c>
      <c r="L146" s="6" t="str">
        <f t="shared" si="15"/>
        <v>-</v>
      </c>
      <c r="M146" s="6">
        <f t="shared" si="15"/>
        <v>-0.35</v>
      </c>
      <c r="N146" s="6">
        <f t="shared" si="15"/>
        <v>-0.21008403361344538</v>
      </c>
    </row>
    <row r="147" spans="2:14" ht="15" thickBot="1" x14ac:dyDescent="0.25">
      <c r="B147" s="4" t="s">
        <v>75</v>
      </c>
      <c r="C147" s="10">
        <v>5</v>
      </c>
      <c r="D147" s="10">
        <v>0</v>
      </c>
      <c r="E147" s="10">
        <v>1</v>
      </c>
      <c r="F147" s="10">
        <v>6</v>
      </c>
      <c r="G147" s="10">
        <v>2</v>
      </c>
      <c r="H147" s="10">
        <v>0</v>
      </c>
      <c r="I147" s="10">
        <v>2</v>
      </c>
      <c r="J147" s="10">
        <v>4</v>
      </c>
      <c r="K147" s="6">
        <f t="shared" si="16"/>
        <v>-0.6</v>
      </c>
      <c r="L147" s="6" t="str">
        <f t="shared" si="15"/>
        <v>-</v>
      </c>
      <c r="M147" s="6">
        <f t="shared" si="15"/>
        <v>1</v>
      </c>
      <c r="N147" s="6">
        <f t="shared" si="15"/>
        <v>-0.33333333333333331</v>
      </c>
    </row>
    <row r="148" spans="2:14" ht="15" thickBot="1" x14ac:dyDescent="0.25">
      <c r="B148" s="7" t="s">
        <v>68</v>
      </c>
      <c r="C148" s="10">
        <v>354</v>
      </c>
      <c r="D148" s="10">
        <v>0</v>
      </c>
      <c r="E148" s="10">
        <v>49</v>
      </c>
      <c r="F148" s="10">
        <v>403</v>
      </c>
      <c r="G148" s="10">
        <v>264</v>
      </c>
      <c r="H148" s="10">
        <v>0</v>
      </c>
      <c r="I148" s="10">
        <v>38</v>
      </c>
      <c r="J148" s="10">
        <v>302</v>
      </c>
      <c r="K148" s="6">
        <f t="shared" ref="K148" si="17">IF(C148=0,"-",(G148-C148)/C148)</f>
        <v>-0.25423728813559321</v>
      </c>
      <c r="L148" s="6" t="str">
        <f t="shared" ref="L148" si="18">IF(D148=0,"-",(H148-D148)/D148)</f>
        <v>-</v>
      </c>
      <c r="M148" s="6">
        <f t="shared" ref="M148" si="19">IF(E148=0,"-",(I148-E148)/E148)</f>
        <v>-0.22448979591836735</v>
      </c>
      <c r="N148" s="6">
        <f t="shared" ref="N148" si="20">IF(F148=0,"-",(J148-F148)/F148)</f>
        <v>-0.25062034739454092</v>
      </c>
    </row>
    <row r="149" spans="2:14" ht="29.25" thickBot="1" x14ac:dyDescent="0.25">
      <c r="B149" s="7" t="s">
        <v>76</v>
      </c>
      <c r="C149" s="6">
        <f t="shared" ref="C149:J150" si="21">IF(C143=0,"-",(C143/(C143+C145)))</f>
        <v>0.10822510822510822</v>
      </c>
      <c r="D149" s="6" t="str">
        <f t="shared" si="21"/>
        <v>-</v>
      </c>
      <c r="E149" s="6">
        <f t="shared" si="21"/>
        <v>0.12</v>
      </c>
      <c r="F149" s="6">
        <f t="shared" si="21"/>
        <v>0.109375</v>
      </c>
      <c r="G149" s="6">
        <f t="shared" si="21"/>
        <v>0.12941176470588237</v>
      </c>
      <c r="H149" s="6" t="str">
        <f t="shared" si="21"/>
        <v>-</v>
      </c>
      <c r="I149" s="6">
        <f t="shared" si="21"/>
        <v>0.17391304347826086</v>
      </c>
      <c r="J149" s="6">
        <f t="shared" si="21"/>
        <v>0.13471502590673576</v>
      </c>
      <c r="K149" s="6">
        <f>IF(OR(C149="-",G149="-"),"-",(G149-C149)/C149)</f>
        <v>0.19576470588235306</v>
      </c>
      <c r="L149" s="6" t="str">
        <f t="shared" ref="L149:N150" si="22">IF(OR(D149="-",H149="-"),"-",(H149-D149)/D149)</f>
        <v>-</v>
      </c>
      <c r="M149" s="6">
        <f t="shared" si="22"/>
        <v>0.44927536231884058</v>
      </c>
      <c r="N149" s="6">
        <f t="shared" si="22"/>
        <v>0.23168023686158407</v>
      </c>
    </row>
    <row r="150" spans="2:14" ht="29.25" thickBot="1" x14ac:dyDescent="0.25">
      <c r="B150" s="7" t="s">
        <v>77</v>
      </c>
      <c r="C150" s="6">
        <f t="shared" si="21"/>
        <v>0.16101694915254236</v>
      </c>
      <c r="D150" s="6" t="str">
        <f t="shared" si="21"/>
        <v>-</v>
      </c>
      <c r="E150" s="6">
        <f t="shared" si="21"/>
        <v>0.13043478260869565</v>
      </c>
      <c r="F150" s="6">
        <f t="shared" si="21"/>
        <v>0.15602836879432624</v>
      </c>
      <c r="G150" s="6">
        <f t="shared" si="21"/>
        <v>0.11956521739130435</v>
      </c>
      <c r="H150" s="6" t="str">
        <f t="shared" si="21"/>
        <v>-</v>
      </c>
      <c r="I150" s="6" t="str">
        <f t="shared" si="21"/>
        <v>-</v>
      </c>
      <c r="J150" s="6">
        <f t="shared" si="21"/>
        <v>0.10476190476190476</v>
      </c>
      <c r="K150" s="6">
        <f>IF(OR(C150="-",G150="-"),"-",(G150-C150)/C150)</f>
        <v>-0.257437070938215</v>
      </c>
      <c r="L150" s="6" t="str">
        <f t="shared" si="22"/>
        <v>-</v>
      </c>
      <c r="M150" s="6" t="str">
        <f t="shared" si="22"/>
        <v>-</v>
      </c>
      <c r="N150" s="6">
        <f t="shared" si="22"/>
        <v>-0.32857142857142857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102</v>
      </c>
      <c r="E156" s="8" t="s">
        <v>99</v>
      </c>
    </row>
    <row r="157" spans="2:14" ht="15" thickBot="1" x14ac:dyDescent="0.25">
      <c r="B157" s="4" t="s">
        <v>94</v>
      </c>
      <c r="C157" s="19">
        <v>305</v>
      </c>
      <c r="D157" s="19">
        <v>229</v>
      </c>
      <c r="E157" s="18">
        <f>IF(C157=0,"-",(D157-C157)/C157)</f>
        <v>-0.24918032786885247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40</v>
      </c>
      <c r="D158" s="19">
        <v>31</v>
      </c>
      <c r="E158" s="18">
        <f t="shared" ref="E158:E159" si="23">IF(C158=0,"-",(D158-C158)/C158)</f>
        <v>-0.22500000000000001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4</v>
      </c>
      <c r="D159" s="19">
        <v>2</v>
      </c>
      <c r="E159" s="18">
        <f t="shared" si="23"/>
        <v>-0.5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0.87392550143266479</v>
      </c>
      <c r="D160" s="18">
        <f>IF(D157=0,"-",D157/(D157+D158+D159))</f>
        <v>0.87404580152671751</v>
      </c>
      <c r="E160" s="18">
        <f>IF(OR(C160="-",D160="-"),"-",(D160-C160)/C160)</f>
        <v>1.3765486171935068E-4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102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12</v>
      </c>
      <c r="D166" s="5">
        <v>10</v>
      </c>
      <c r="E166" s="6">
        <f>IF(C166=0,"-",(D166-C166)/C166)</f>
        <v>-0.16666666666666666</v>
      </c>
    </row>
    <row r="167" spans="2:14" ht="20.100000000000001" customHeight="1" thickBot="1" x14ac:dyDescent="0.25">
      <c r="B167" s="4" t="s">
        <v>41</v>
      </c>
      <c r="C167" s="5">
        <v>2</v>
      </c>
      <c r="D167" s="5">
        <v>5</v>
      </c>
      <c r="E167" s="6">
        <f t="shared" ref="E167:E168" si="24">IF(C167=0,"-",(D167-C167)/C167)</f>
        <v>1.5</v>
      </c>
    </row>
    <row r="168" spans="2:14" ht="20.100000000000001" customHeight="1" thickBot="1" x14ac:dyDescent="0.25">
      <c r="B168" s="4" t="s">
        <v>42</v>
      </c>
      <c r="C168" s="5">
        <v>7</v>
      </c>
      <c r="D168" s="5">
        <v>2</v>
      </c>
      <c r="E168" s="6">
        <f t="shared" si="24"/>
        <v>-0.7142857142857143</v>
      </c>
    </row>
    <row r="169" spans="2:14" ht="20.100000000000001" customHeight="1" thickBot="1" x14ac:dyDescent="0.25">
      <c r="B169" s="4" t="s">
        <v>98</v>
      </c>
      <c r="C169" s="6">
        <f>IF(C166=0,"-",(C167+C168)/C166)</f>
        <v>0.75</v>
      </c>
      <c r="D169" s="6">
        <f>IF(D166=0,"-",(D167+D168)/D166)</f>
        <v>0.7</v>
      </c>
      <c r="E169" s="6">
        <f t="shared" ref="E169:E171" si="25">IF(OR(C169="-",D169="-"),"-",(D169-C169)/C169)</f>
        <v>-6.6666666666666721E-2</v>
      </c>
    </row>
    <row r="170" spans="2:14" ht="20.100000000000001" customHeight="1" thickBot="1" x14ac:dyDescent="0.25">
      <c r="B170" s="4" t="s">
        <v>39</v>
      </c>
      <c r="C170" s="6">
        <v>0.66666666666666663</v>
      </c>
      <c r="D170" s="6">
        <v>0.83333333333333337</v>
      </c>
      <c r="E170" s="6">
        <f t="shared" si="25"/>
        <v>0.25000000000000011</v>
      </c>
    </row>
    <row r="171" spans="2:14" ht="20.100000000000001" customHeight="1" thickBot="1" x14ac:dyDescent="0.25">
      <c r="B171" s="4" t="s">
        <v>40</v>
      </c>
      <c r="C171" s="6">
        <v>0.77777777777777779</v>
      </c>
      <c r="D171" s="6">
        <v>0.5</v>
      </c>
      <c r="E171" s="6">
        <f t="shared" si="25"/>
        <v>-0.35714285714285715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102</v>
      </c>
      <c r="E177" s="8" t="s">
        <v>99</v>
      </c>
    </row>
    <row r="178" spans="2:8" ht="15" thickBot="1" x14ac:dyDescent="0.25">
      <c r="B178" s="15" t="s">
        <v>81</v>
      </c>
      <c r="C178" s="5">
        <v>14</v>
      </c>
      <c r="D178" s="5">
        <v>15</v>
      </c>
      <c r="E178" s="6">
        <f>IF(C178=0,"-",(D178-C178)/C178)</f>
        <v>7.1428571428571425E-2</v>
      </c>
      <c r="H178" s="13"/>
    </row>
    <row r="179" spans="2:8" ht="15" thickBot="1" x14ac:dyDescent="0.25">
      <c r="B179" s="4" t="s">
        <v>43</v>
      </c>
      <c r="C179" s="5">
        <v>11</v>
      </c>
      <c r="D179" s="5">
        <v>11</v>
      </c>
      <c r="E179" s="6">
        <f t="shared" ref="E179:E185" si="26">IF(C179=0,"-",(D179-C179)/C179)</f>
        <v>0</v>
      </c>
      <c r="H179" s="13"/>
    </row>
    <row r="180" spans="2:8" ht="15" thickBot="1" x14ac:dyDescent="0.25">
      <c r="B180" s="4" t="s">
        <v>47</v>
      </c>
      <c r="C180" s="5">
        <v>2</v>
      </c>
      <c r="D180" s="5">
        <v>1</v>
      </c>
      <c r="E180" s="6">
        <f t="shared" si="26"/>
        <v>-0.5</v>
      </c>
      <c r="H180" s="13"/>
    </row>
    <row r="181" spans="2:8" ht="15" thickBot="1" x14ac:dyDescent="0.25">
      <c r="B181" s="4" t="s">
        <v>78</v>
      </c>
      <c r="C181" s="5">
        <v>1</v>
      </c>
      <c r="D181" s="5">
        <v>3</v>
      </c>
      <c r="E181" s="6">
        <f t="shared" si="26"/>
        <v>2</v>
      </c>
      <c r="H181" s="13"/>
    </row>
    <row r="182" spans="2:8" ht="15" thickBot="1" x14ac:dyDescent="0.25">
      <c r="B182" s="15" t="s">
        <v>79</v>
      </c>
      <c r="C182" s="5">
        <v>346</v>
      </c>
      <c r="D182" s="5">
        <v>348</v>
      </c>
      <c r="E182" s="6">
        <f t="shared" si="26"/>
        <v>5.7803468208092483E-3</v>
      </c>
      <c r="H182" s="13"/>
    </row>
    <row r="183" spans="2:8" ht="15" thickBot="1" x14ac:dyDescent="0.25">
      <c r="B183" s="4" t="s">
        <v>47</v>
      </c>
      <c r="C183" s="5">
        <v>300</v>
      </c>
      <c r="D183" s="5">
        <v>305</v>
      </c>
      <c r="E183" s="6">
        <f t="shared" si="26"/>
        <v>1.6666666666666666E-2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46</v>
      </c>
      <c r="D185" s="5">
        <v>43</v>
      </c>
      <c r="E185" s="6">
        <f t="shared" si="26"/>
        <v>-6.5217391304347824E-2</v>
      </c>
      <c r="H185" s="13"/>
    </row>
    <row r="186" spans="2:8" s="22" customFormat="1" x14ac:dyDescent="0.2"/>
    <row r="187" spans="2:8" s="22" customFormat="1" x14ac:dyDescent="0.2"/>
    <row r="196" spans="2:5" ht="42.75" customHeight="1" thickBot="1" x14ac:dyDescent="0.25">
      <c r="C196" s="8" t="s">
        <v>103</v>
      </c>
      <c r="D196" s="8" t="s">
        <v>102</v>
      </c>
      <c r="E196" s="8" t="s">
        <v>99</v>
      </c>
    </row>
    <row r="197" spans="2:5" ht="15" thickBot="1" x14ac:dyDescent="0.25">
      <c r="B197" s="4" t="s">
        <v>82</v>
      </c>
      <c r="C197" s="5">
        <v>5</v>
      </c>
      <c r="D197" s="5">
        <v>2</v>
      </c>
      <c r="E197" s="6">
        <f t="shared" ref="E197:E200" si="27">IF(C197=0,"-",(D197-C197)/C197)</f>
        <v>-0.6</v>
      </c>
    </row>
    <row r="198" spans="2:5" ht="15" thickBot="1" x14ac:dyDescent="0.25">
      <c r="B198" s="4" t="s">
        <v>83</v>
      </c>
      <c r="C198" s="5">
        <v>1</v>
      </c>
      <c r="D198" s="5">
        <v>2</v>
      </c>
      <c r="E198" s="6">
        <f t="shared" si="27"/>
        <v>1</v>
      </c>
    </row>
    <row r="199" spans="2:5" ht="15" thickBot="1" x14ac:dyDescent="0.25">
      <c r="B199" s="4" t="s">
        <v>84</v>
      </c>
      <c r="C199" s="5">
        <v>6</v>
      </c>
      <c r="D199" s="5">
        <v>4</v>
      </c>
      <c r="E199" s="6">
        <f t="shared" si="27"/>
        <v>-0.33333333333333331</v>
      </c>
    </row>
    <row r="200" spans="2:5" ht="15" thickBot="1" x14ac:dyDescent="0.25">
      <c r="B200" s="4" t="s">
        <v>85</v>
      </c>
      <c r="C200" s="5">
        <v>3</v>
      </c>
      <c r="D200" s="5">
        <v>2</v>
      </c>
      <c r="E200" s="6">
        <f t="shared" si="27"/>
        <v>-0.33333333333333331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102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6</v>
      </c>
      <c r="D208" s="5">
        <v>2</v>
      </c>
      <c r="E208" s="6">
        <f t="shared" si="28"/>
        <v>-0.66666666666666663</v>
      </c>
    </row>
    <row r="209" spans="2:5" ht="20.100000000000001" customHeight="1" thickBot="1" x14ac:dyDescent="0.25">
      <c r="B209" s="17" t="s">
        <v>86</v>
      </c>
      <c r="C209" s="5">
        <v>6</v>
      </c>
      <c r="D209" s="5">
        <v>1</v>
      </c>
      <c r="E209" s="6">
        <f t="shared" si="28"/>
        <v>-0.83333333333333337</v>
      </c>
    </row>
    <row r="210" spans="2:5" ht="20.100000000000001" customHeight="1" thickBot="1" x14ac:dyDescent="0.25">
      <c r="B210" s="17" t="s">
        <v>87</v>
      </c>
      <c r="C210" s="5">
        <v>0</v>
      </c>
      <c r="D210" s="5">
        <v>1</v>
      </c>
      <c r="E210" s="6" t="str">
        <f t="shared" si="28"/>
        <v>-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1</v>
      </c>
      <c r="D212" s="5">
        <v>2</v>
      </c>
      <c r="E212" s="6">
        <f>IF(C212=0,"-",(D212-C212)/C212)</f>
        <v>1</v>
      </c>
    </row>
    <row r="213" spans="2:5" ht="15" thickBot="1" x14ac:dyDescent="0.25">
      <c r="B213" s="17" t="s">
        <v>86</v>
      </c>
      <c r="C213" s="5">
        <v>0</v>
      </c>
      <c r="D213" s="5">
        <v>2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1</v>
      </c>
      <c r="D214" s="5">
        <v>0</v>
      </c>
      <c r="E214" s="6">
        <f t="shared" si="29"/>
        <v>-1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102</v>
      </c>
      <c r="E220" s="8" t="s">
        <v>99</v>
      </c>
    </row>
    <row r="221" spans="2:5" ht="15" thickBot="1" x14ac:dyDescent="0.25">
      <c r="B221" s="16" t="s">
        <v>91</v>
      </c>
      <c r="C221" s="5">
        <v>5</v>
      </c>
      <c r="D221" s="5">
        <v>2</v>
      </c>
      <c r="E221" s="6">
        <f t="shared" ref="E221:E223" si="30">IF(C221=0,"-",(D221-C221)/C221)</f>
        <v>-0.6</v>
      </c>
    </row>
    <row r="222" spans="2:5" ht="15" thickBot="1" x14ac:dyDescent="0.25">
      <c r="B222" s="16" t="s">
        <v>92</v>
      </c>
      <c r="C222" s="5">
        <v>6</v>
      </c>
      <c r="D222" s="5">
        <v>7</v>
      </c>
      <c r="E222" s="6">
        <f t="shared" si="30"/>
        <v>0.16666666666666666</v>
      </c>
    </row>
    <row r="223" spans="2:5" ht="15" thickBot="1" x14ac:dyDescent="0.25">
      <c r="B223" s="16" t="s">
        <v>93</v>
      </c>
      <c r="C223" s="5">
        <v>21</v>
      </c>
      <c r="D223" s="5">
        <v>20</v>
      </c>
      <c r="E223" s="6">
        <f t="shared" si="30"/>
        <v>-4.7619047619047616E-2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1º Trimestre 2021</v>
      </c>
    </row>
    <row r="13" spans="1:5" ht="42.75" customHeight="1" thickBot="1" x14ac:dyDescent="0.25">
      <c r="C13" s="8" t="s">
        <v>103</v>
      </c>
      <c r="D13" s="8" t="s">
        <v>102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1499</v>
      </c>
      <c r="D14" s="5">
        <v>1491</v>
      </c>
      <c r="E14" s="6">
        <f>IF(C14&gt;0,(D14-C14)/C14)</f>
        <v>-5.3368912608405599E-3</v>
      </c>
    </row>
    <row r="15" spans="1:5" ht="20.100000000000001" customHeight="1" thickBot="1" x14ac:dyDescent="0.25">
      <c r="B15" s="4" t="s">
        <v>17</v>
      </c>
      <c r="C15" s="5">
        <v>1491</v>
      </c>
      <c r="D15" s="5">
        <v>1491</v>
      </c>
      <c r="E15" s="6">
        <f t="shared" ref="E15:E25" si="0">IF(C15&gt;0,(D15-C15)/C15)</f>
        <v>0</v>
      </c>
    </row>
    <row r="16" spans="1:5" ht="20.100000000000001" customHeight="1" thickBot="1" x14ac:dyDescent="0.25">
      <c r="B16" s="4" t="s">
        <v>18</v>
      </c>
      <c r="C16" s="5">
        <v>904</v>
      </c>
      <c r="D16" s="5">
        <v>926</v>
      </c>
      <c r="E16" s="6">
        <f t="shared" si="0"/>
        <v>2.4336283185840708E-2</v>
      </c>
    </row>
    <row r="17" spans="2:5" ht="20.100000000000001" customHeight="1" thickBot="1" x14ac:dyDescent="0.25">
      <c r="B17" s="4" t="s">
        <v>19</v>
      </c>
      <c r="C17" s="5">
        <v>587</v>
      </c>
      <c r="D17" s="5">
        <v>565</v>
      </c>
      <c r="E17" s="6">
        <f t="shared" si="0"/>
        <v>-3.7478705281090291E-2</v>
      </c>
    </row>
    <row r="18" spans="2:5" ht="20.100000000000001" customHeight="1" thickBot="1" x14ac:dyDescent="0.25">
      <c r="B18" s="4" t="s">
        <v>100</v>
      </c>
      <c r="C18" s="5">
        <v>7</v>
      </c>
      <c r="D18" s="5">
        <v>1</v>
      </c>
      <c r="E18" s="6">
        <f>IF(C18=0,"-",(D18-C18)/C18)</f>
        <v>-0.8571428571428571</v>
      </c>
    </row>
    <row r="19" spans="2:5" ht="20.100000000000001" customHeight="1" thickBot="1" x14ac:dyDescent="0.25">
      <c r="B19" s="4" t="s">
        <v>101</v>
      </c>
      <c r="C19" s="5">
        <v>1</v>
      </c>
      <c r="D19" s="5">
        <v>1</v>
      </c>
      <c r="E19" s="6">
        <f>IF(C19=0,"-",(D19-C19)/C19)</f>
        <v>0</v>
      </c>
    </row>
    <row r="20" spans="2:5" ht="20.100000000000001" customHeight="1" thickBot="1" x14ac:dyDescent="0.25">
      <c r="B20" s="4" t="s">
        <v>20</v>
      </c>
      <c r="C20" s="6">
        <f>C17/C15</f>
        <v>0.3936955063715627</v>
      </c>
      <c r="D20" s="6">
        <f>D17/D15</f>
        <v>0.37894030851777333</v>
      </c>
      <c r="E20" s="6">
        <f t="shared" si="0"/>
        <v>-3.7478705281090208E-2</v>
      </c>
    </row>
    <row r="21" spans="2:5" ht="30" customHeight="1" thickBot="1" x14ac:dyDescent="0.25">
      <c r="B21" s="4" t="s">
        <v>23</v>
      </c>
      <c r="C21" s="5">
        <v>60</v>
      </c>
      <c r="D21" s="5">
        <v>205</v>
      </c>
      <c r="E21" s="6">
        <f t="shared" si="0"/>
        <v>2.4166666666666665</v>
      </c>
    </row>
    <row r="22" spans="2:5" ht="20.100000000000001" customHeight="1" thickBot="1" x14ac:dyDescent="0.25">
      <c r="B22" s="4" t="s">
        <v>24</v>
      </c>
      <c r="C22" s="5">
        <v>38</v>
      </c>
      <c r="D22" s="5">
        <v>115</v>
      </c>
      <c r="E22" s="6">
        <f t="shared" si="0"/>
        <v>2.0263157894736841</v>
      </c>
    </row>
    <row r="23" spans="2:5" ht="20.100000000000001" customHeight="1" thickBot="1" x14ac:dyDescent="0.25">
      <c r="B23" s="4" t="s">
        <v>25</v>
      </c>
      <c r="C23" s="5">
        <v>22</v>
      </c>
      <c r="D23" s="5">
        <v>90</v>
      </c>
      <c r="E23" s="6">
        <f t="shared" si="0"/>
        <v>3.0909090909090908</v>
      </c>
    </row>
    <row r="24" spans="2:5" ht="20.100000000000001" customHeight="1" thickBot="1" x14ac:dyDescent="0.25">
      <c r="B24" s="4" t="s">
        <v>21</v>
      </c>
      <c r="C24" s="6">
        <f>C23/C21</f>
        <v>0.36666666666666664</v>
      </c>
      <c r="D24" s="6">
        <f t="shared" ref="D24" si="1">D23/D21</f>
        <v>0.43902439024390244</v>
      </c>
      <c r="E24" s="6">
        <f t="shared" si="0"/>
        <v>0.19733924611973402</v>
      </c>
    </row>
    <row r="25" spans="2:5" ht="20.100000000000001" customHeight="1" thickBot="1" x14ac:dyDescent="0.25">
      <c r="B25" s="7" t="s">
        <v>26</v>
      </c>
      <c r="C25" s="6">
        <v>0.19760069551203893</v>
      </c>
      <c r="D25" s="6">
        <v>0.1967628486404096</v>
      </c>
      <c r="E25" s="6">
        <f t="shared" si="0"/>
        <v>-4.2401008228145692E-3</v>
      </c>
    </row>
    <row r="33" spans="2:5" ht="42.75" customHeight="1" thickBot="1" x14ac:dyDescent="0.25">
      <c r="C33" s="8" t="s">
        <v>103</v>
      </c>
      <c r="D33" s="8" t="s">
        <v>102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301</v>
      </c>
      <c r="D34" s="5">
        <v>281</v>
      </c>
      <c r="E34" s="6">
        <f>IF(C34&gt;0,(D34-C34)/C34,"-")</f>
        <v>-6.6445182724252497E-2</v>
      </c>
    </row>
    <row r="35" spans="2:5" ht="20.100000000000001" customHeight="1" thickBot="1" x14ac:dyDescent="0.25">
      <c r="B35" s="4" t="s">
        <v>29</v>
      </c>
      <c r="C35" s="5">
        <v>0</v>
      </c>
      <c r="D35" s="5">
        <v>0</v>
      </c>
      <c r="E35" s="6" t="str">
        <f t="shared" ref="E35:E37" si="2">IF(C35&gt;0,(D35-C35)/C35,"-")</f>
        <v>-</v>
      </c>
    </row>
    <row r="36" spans="2:5" ht="20.100000000000001" customHeight="1" thickBot="1" x14ac:dyDescent="0.25">
      <c r="B36" s="4" t="s">
        <v>28</v>
      </c>
      <c r="C36" s="5">
        <v>261</v>
      </c>
      <c r="D36" s="5">
        <v>222</v>
      </c>
      <c r="E36" s="6">
        <f t="shared" si="2"/>
        <v>-0.14942528735632185</v>
      </c>
    </row>
    <row r="37" spans="2:5" ht="20.100000000000001" customHeight="1" thickBot="1" x14ac:dyDescent="0.25">
      <c r="B37" s="4" t="s">
        <v>30</v>
      </c>
      <c r="C37" s="5">
        <v>40</v>
      </c>
      <c r="D37" s="5">
        <v>59</v>
      </c>
      <c r="E37" s="6">
        <f t="shared" si="2"/>
        <v>0.47499999999999998</v>
      </c>
    </row>
    <row r="43" spans="2:5" ht="42.75" customHeight="1" thickBot="1" x14ac:dyDescent="0.25">
      <c r="C43" s="8" t="s">
        <v>103</v>
      </c>
      <c r="D43" s="8" t="s">
        <v>102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228</v>
      </c>
      <c r="D44" s="5">
        <v>280</v>
      </c>
      <c r="E44" s="6">
        <f>IF(C44&gt;0,(D44-C44)/C44,"-")</f>
        <v>0.22807017543859648</v>
      </c>
    </row>
    <row r="45" spans="2:5" ht="20.100000000000001" customHeight="1" thickBot="1" x14ac:dyDescent="0.25">
      <c r="B45" s="4" t="s">
        <v>34</v>
      </c>
      <c r="C45" s="5">
        <v>9</v>
      </c>
      <c r="D45" s="5">
        <v>6</v>
      </c>
      <c r="E45" s="6">
        <f t="shared" ref="E45:E51" si="3">IF(C45&gt;0,(D45-C45)/C45,"-")</f>
        <v>-0.33333333333333331</v>
      </c>
    </row>
    <row r="46" spans="2:5" ht="20.100000000000001" customHeight="1" thickBot="1" x14ac:dyDescent="0.25">
      <c r="B46" s="4" t="s">
        <v>31</v>
      </c>
      <c r="C46" s="5">
        <v>4</v>
      </c>
      <c r="D46" s="5">
        <v>0</v>
      </c>
      <c r="E46" s="6">
        <f t="shared" si="3"/>
        <v>-1</v>
      </c>
    </row>
    <row r="47" spans="2:5" ht="20.100000000000001" customHeight="1" thickBot="1" x14ac:dyDescent="0.25">
      <c r="B47" s="4" t="s">
        <v>32</v>
      </c>
      <c r="C47" s="5">
        <v>531</v>
      </c>
      <c r="D47" s="5">
        <v>669</v>
      </c>
      <c r="E47" s="6">
        <f t="shared" si="3"/>
        <v>0.25988700564971751</v>
      </c>
    </row>
    <row r="48" spans="2:5" ht="20.100000000000001" customHeight="1" thickBot="1" x14ac:dyDescent="0.25">
      <c r="B48" s="4" t="s">
        <v>35</v>
      </c>
      <c r="C48" s="5">
        <v>202</v>
      </c>
      <c r="D48" s="5">
        <v>268</v>
      </c>
      <c r="E48" s="6">
        <f t="shared" si="3"/>
        <v>0.32673267326732675</v>
      </c>
    </row>
    <row r="49" spans="2:5" ht="20.100000000000001" customHeight="1" thickBot="1" x14ac:dyDescent="0.25">
      <c r="B49" s="4" t="s">
        <v>67</v>
      </c>
      <c r="C49" s="5">
        <v>272</v>
      </c>
      <c r="D49" s="5">
        <v>201</v>
      </c>
      <c r="E49" s="6">
        <f t="shared" si="3"/>
        <v>-0.2610294117647059</v>
      </c>
    </row>
    <row r="50" spans="2:5" ht="20.100000000000001" customHeight="1" collapsed="1" thickBot="1" x14ac:dyDescent="0.25">
      <c r="B50" s="4" t="s">
        <v>36</v>
      </c>
      <c r="C50" s="6">
        <f>C44/(C44+C45)</f>
        <v>0.96202531645569622</v>
      </c>
      <c r="D50" s="6">
        <f>D44/(D44+D45)</f>
        <v>0.97902097902097907</v>
      </c>
      <c r="E50" s="6">
        <f t="shared" si="3"/>
        <v>1.7666543982333482E-2</v>
      </c>
    </row>
    <row r="51" spans="2:5" ht="20.100000000000001" customHeight="1" thickBot="1" x14ac:dyDescent="0.25">
      <c r="B51" s="4" t="s">
        <v>37</v>
      </c>
      <c r="C51" s="6">
        <f>C47/(C46+C47)</f>
        <v>0.99252336448598133</v>
      </c>
      <c r="D51" s="6">
        <f t="shared" ref="D51" si="4">D47/(D46+D47)</f>
        <v>1</v>
      </c>
      <c r="E51" s="6">
        <f t="shared" si="3"/>
        <v>7.5329566854990364E-3</v>
      </c>
    </row>
    <row r="57" spans="2:5" ht="42.75" customHeight="1" thickBot="1" x14ac:dyDescent="0.25">
      <c r="C57" s="8" t="s">
        <v>103</v>
      </c>
      <c r="D57" s="8" t="s">
        <v>102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241</v>
      </c>
      <c r="D58" s="5">
        <v>287</v>
      </c>
      <c r="E58" s="6">
        <f>IF(C58&gt;0,(D58-C58)/C58,"-")</f>
        <v>0.1908713692946058</v>
      </c>
    </row>
    <row r="59" spans="2:5" ht="20.100000000000001" customHeight="1" thickBot="1" x14ac:dyDescent="0.25">
      <c r="B59" s="4" t="s">
        <v>41</v>
      </c>
      <c r="C59" s="5">
        <v>140</v>
      </c>
      <c r="D59" s="5">
        <v>168</v>
      </c>
      <c r="E59" s="6">
        <f t="shared" ref="E59:E63" si="5">IF(C59&gt;0,(D59-C59)/C59,"-")</f>
        <v>0.2</v>
      </c>
    </row>
    <row r="60" spans="2:5" ht="20.100000000000001" customHeight="1" thickBot="1" x14ac:dyDescent="0.25">
      <c r="B60" s="4" t="s">
        <v>42</v>
      </c>
      <c r="C60" s="5">
        <v>91</v>
      </c>
      <c r="D60" s="5">
        <v>113</v>
      </c>
      <c r="E60" s="6">
        <f t="shared" si="5"/>
        <v>0.24175824175824176</v>
      </c>
    </row>
    <row r="61" spans="2:5" ht="20.100000000000001" customHeight="1" collapsed="1" thickBot="1" x14ac:dyDescent="0.25">
      <c r="B61" s="4" t="s">
        <v>98</v>
      </c>
      <c r="C61" s="6">
        <f>(C59+C60)/C58</f>
        <v>0.95850622406639008</v>
      </c>
      <c r="D61" s="6">
        <f>(D59+D60)/D58</f>
        <v>0.97909407665505221</v>
      </c>
      <c r="E61" s="6">
        <f t="shared" si="5"/>
        <v>2.1479101618474349E-2</v>
      </c>
    </row>
    <row r="62" spans="2:5" ht="20.100000000000001" customHeight="1" thickBot="1" x14ac:dyDescent="0.25">
      <c r="B62" s="4" t="s">
        <v>39</v>
      </c>
      <c r="C62" s="6">
        <v>0.93333333333333335</v>
      </c>
      <c r="D62" s="6">
        <v>0.98245614035087714</v>
      </c>
      <c r="E62" s="6">
        <f t="shared" si="5"/>
        <v>5.2631578947368349E-2</v>
      </c>
    </row>
    <row r="63" spans="2:5" ht="20.100000000000001" customHeight="1" thickBot="1" x14ac:dyDescent="0.25">
      <c r="B63" s="4" t="s">
        <v>40</v>
      </c>
      <c r="C63" s="6">
        <v>1</v>
      </c>
      <c r="D63" s="6">
        <v>0.97413793103448276</v>
      </c>
      <c r="E63" s="6">
        <f t="shared" si="5"/>
        <v>-2.5862068965517238E-2</v>
      </c>
    </row>
    <row r="64" spans="2:5" ht="15" thickBot="1" x14ac:dyDescent="0.25">
      <c r="E64" s="6"/>
    </row>
    <row r="69" spans="2:10" ht="42.75" customHeight="1" thickBot="1" x14ac:dyDescent="0.25">
      <c r="C69" s="8" t="s">
        <v>103</v>
      </c>
      <c r="D69" s="8" t="s">
        <v>102</v>
      </c>
      <c r="E69" s="8" t="s">
        <v>99</v>
      </c>
    </row>
    <row r="70" spans="2:10" ht="20.100000000000001" customHeight="1" thickBot="1" x14ac:dyDescent="0.25">
      <c r="B70" s="4" t="s">
        <v>44</v>
      </c>
      <c r="C70" s="5">
        <v>1572</v>
      </c>
      <c r="D70" s="5">
        <v>1610</v>
      </c>
      <c r="E70" s="6">
        <f>IF(C70&gt;0,(D70-C70)/C70,"-")</f>
        <v>2.4173027989821884E-2</v>
      </c>
    </row>
    <row r="71" spans="2:10" ht="20.100000000000001" customHeight="1" thickBot="1" x14ac:dyDescent="0.25">
      <c r="B71" s="4" t="s">
        <v>45</v>
      </c>
      <c r="C71" s="5">
        <v>461</v>
      </c>
      <c r="D71" s="5">
        <v>520</v>
      </c>
      <c r="E71" s="6">
        <f t="shared" ref="E71:E77" si="6">IF(C71&gt;0,(D71-C71)/C71,"-")</f>
        <v>0.1279826464208243</v>
      </c>
    </row>
    <row r="72" spans="2:10" ht="20.100000000000001" customHeight="1" thickBot="1" x14ac:dyDescent="0.25">
      <c r="B72" s="4" t="s">
        <v>43</v>
      </c>
      <c r="C72" s="5">
        <v>4</v>
      </c>
      <c r="D72" s="5">
        <v>2</v>
      </c>
      <c r="E72" s="6">
        <f t="shared" si="6"/>
        <v>-0.5</v>
      </c>
    </row>
    <row r="73" spans="2:10" ht="20.100000000000001" customHeight="1" thickBot="1" x14ac:dyDescent="0.25">
      <c r="B73" s="4" t="s">
        <v>46</v>
      </c>
      <c r="C73" s="5">
        <v>859</v>
      </c>
      <c r="D73" s="5">
        <v>799</v>
      </c>
      <c r="E73" s="6">
        <f t="shared" si="6"/>
        <v>-6.9848661233993012E-2</v>
      </c>
    </row>
    <row r="74" spans="2:10" ht="20.100000000000001" customHeight="1" thickBot="1" x14ac:dyDescent="0.25">
      <c r="B74" s="4" t="s">
        <v>47</v>
      </c>
      <c r="C74" s="5">
        <v>198</v>
      </c>
      <c r="D74" s="5">
        <v>239</v>
      </c>
      <c r="E74" s="6">
        <f t="shared" si="6"/>
        <v>0.20707070707070707</v>
      </c>
    </row>
    <row r="75" spans="2:10" ht="20.100000000000001" customHeight="1" thickBot="1" x14ac:dyDescent="0.25">
      <c r="B75" s="4" t="s">
        <v>48</v>
      </c>
      <c r="C75" s="5">
        <v>50</v>
      </c>
      <c r="D75" s="5">
        <v>50</v>
      </c>
      <c r="E75" s="6">
        <f t="shared" si="6"/>
        <v>0</v>
      </c>
    </row>
    <row r="76" spans="2:10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10" ht="20.100000000000001" customHeight="1" thickBot="1" x14ac:dyDescent="0.25">
      <c r="B77" s="4" t="s">
        <v>50</v>
      </c>
      <c r="C77" s="5">
        <v>0</v>
      </c>
      <c r="D77" s="5">
        <v>0</v>
      </c>
      <c r="E77" s="6" t="str">
        <f t="shared" si="6"/>
        <v>-</v>
      </c>
    </row>
    <row r="78" spans="2:10" x14ac:dyDescent="0.2">
      <c r="B78" s="22"/>
      <c r="C78" s="22"/>
      <c r="D78" s="22"/>
      <c r="E78" s="22"/>
      <c r="F78" s="22"/>
      <c r="G78" s="22"/>
      <c r="H78" s="22"/>
      <c r="I78" s="22"/>
      <c r="J78" s="22"/>
    </row>
    <row r="79" spans="2:10" x14ac:dyDescent="0.2">
      <c r="B79" s="22"/>
      <c r="C79" s="22"/>
      <c r="D79" s="22"/>
      <c r="E79" s="22"/>
      <c r="F79" s="22"/>
      <c r="G79" s="22"/>
      <c r="H79" s="22"/>
      <c r="I79" s="22"/>
      <c r="J79" s="22"/>
    </row>
    <row r="89" spans="2:5" ht="42.75" customHeight="1" thickBot="1" x14ac:dyDescent="0.25">
      <c r="C89" s="8" t="s">
        <v>103</v>
      </c>
      <c r="D89" s="8" t="s">
        <v>102</v>
      </c>
      <c r="E89" s="8" t="s">
        <v>99</v>
      </c>
    </row>
    <row r="90" spans="2:5" ht="29.25" thickBot="1" x14ac:dyDescent="0.25">
      <c r="B90" s="4" t="s">
        <v>51</v>
      </c>
      <c r="C90" s="5">
        <v>57</v>
      </c>
      <c r="D90" s="5">
        <v>75</v>
      </c>
      <c r="E90" s="6">
        <f>IF(C90&gt;0,(D90-C90)/C90,"-")</f>
        <v>0.31578947368421051</v>
      </c>
    </row>
    <row r="91" spans="2:5" ht="29.25" thickBot="1" x14ac:dyDescent="0.25">
      <c r="B91" s="4" t="s">
        <v>52</v>
      </c>
      <c r="C91" s="5">
        <v>35</v>
      </c>
      <c r="D91" s="5">
        <v>30</v>
      </c>
      <c r="E91" s="6">
        <f t="shared" ref="E91:E93" si="7">IF(C91&gt;0,(D91-C91)/C91,"-")</f>
        <v>-0.14285714285714285</v>
      </c>
    </row>
    <row r="92" spans="2:5" ht="29.25" customHeight="1" thickBot="1" x14ac:dyDescent="0.25">
      <c r="B92" s="4" t="s">
        <v>53</v>
      </c>
      <c r="C92" s="5">
        <v>50</v>
      </c>
      <c r="D92" s="5">
        <v>76</v>
      </c>
      <c r="E92" s="6">
        <f t="shared" si="7"/>
        <v>0.52</v>
      </c>
    </row>
    <row r="93" spans="2:5" ht="29.25" customHeight="1" thickBot="1" x14ac:dyDescent="0.25">
      <c r="B93" s="4" t="s">
        <v>54</v>
      </c>
      <c r="C93" s="6">
        <f>(C90+C91)/(C90+C91+C92)</f>
        <v>0.647887323943662</v>
      </c>
      <c r="D93" s="6">
        <f>(D90+D91)/(D90+D91+D92)</f>
        <v>0.58011049723756902</v>
      </c>
      <c r="E93" s="6">
        <f t="shared" si="7"/>
        <v>-0.10461205861157828</v>
      </c>
    </row>
    <row r="99" spans="2:5" ht="42.75" customHeight="1" thickBot="1" x14ac:dyDescent="0.25">
      <c r="C99" s="8" t="s">
        <v>103</v>
      </c>
      <c r="D99" s="8" t="s">
        <v>102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142</v>
      </c>
      <c r="D100" s="5">
        <v>181</v>
      </c>
      <c r="E100" s="6">
        <f>IF(C100&gt;0,(D100-C100)/C100,"-")</f>
        <v>0.27464788732394368</v>
      </c>
    </row>
    <row r="101" spans="2:5" ht="20.100000000000001" customHeight="1" thickBot="1" x14ac:dyDescent="0.25">
      <c r="B101" s="4" t="s">
        <v>41</v>
      </c>
      <c r="C101" s="5">
        <v>55</v>
      </c>
      <c r="D101" s="5">
        <v>64</v>
      </c>
      <c r="E101" s="6">
        <f t="shared" ref="E101:E105" si="8">IF(C101&gt;0,(D101-C101)/C101,"-")</f>
        <v>0.16363636363636364</v>
      </c>
    </row>
    <row r="102" spans="2:5" ht="20.100000000000001" customHeight="1" thickBot="1" x14ac:dyDescent="0.25">
      <c r="B102" s="4" t="s">
        <v>42</v>
      </c>
      <c r="C102" s="5">
        <v>37</v>
      </c>
      <c r="D102" s="5">
        <v>41</v>
      </c>
      <c r="E102" s="6">
        <f t="shared" si="8"/>
        <v>0.10810810810810811</v>
      </c>
    </row>
    <row r="103" spans="2:5" ht="20.100000000000001" customHeight="1" thickBot="1" x14ac:dyDescent="0.25">
      <c r="B103" s="4" t="s">
        <v>98</v>
      </c>
      <c r="C103" s="6">
        <f>(C101+C102)/C100</f>
        <v>0.647887323943662</v>
      </c>
      <c r="D103" s="6">
        <f>(D101+D102)/D100</f>
        <v>0.58011049723756902</v>
      </c>
      <c r="E103" s="6">
        <f t="shared" si="8"/>
        <v>-0.10461205861157828</v>
      </c>
    </row>
    <row r="104" spans="2:5" ht="20.100000000000001" customHeight="1" thickBot="1" x14ac:dyDescent="0.25">
      <c r="B104" s="4" t="s">
        <v>39</v>
      </c>
      <c r="C104" s="6">
        <v>0.67901234567901236</v>
      </c>
      <c r="D104" s="6">
        <v>0.61538461538461542</v>
      </c>
      <c r="E104" s="6">
        <f t="shared" si="8"/>
        <v>-9.3706293706293686E-2</v>
      </c>
    </row>
    <row r="105" spans="2:5" ht="20.100000000000001" customHeight="1" thickBot="1" x14ac:dyDescent="0.25">
      <c r="B105" s="4" t="s">
        <v>40</v>
      </c>
      <c r="C105" s="6">
        <v>0.60655737704918034</v>
      </c>
      <c r="D105" s="6">
        <v>0.53246753246753242</v>
      </c>
      <c r="E105" s="6">
        <f t="shared" si="8"/>
        <v>-0.12214812214812223</v>
      </c>
    </row>
    <row r="111" spans="2:5" ht="42.75" customHeight="1" thickBot="1" x14ac:dyDescent="0.25">
      <c r="C111" s="8" t="s">
        <v>103</v>
      </c>
      <c r="D111" s="8" t="s">
        <v>102</v>
      </c>
      <c r="E111" s="8" t="s">
        <v>99</v>
      </c>
    </row>
    <row r="112" spans="2:5" ht="15" thickBot="1" x14ac:dyDescent="0.25">
      <c r="B112" s="4" t="s">
        <v>55</v>
      </c>
      <c r="C112" s="5">
        <v>135</v>
      </c>
      <c r="D112" s="5">
        <v>209</v>
      </c>
      <c r="E112" s="6">
        <f>IF(C112&gt;0,(D112-C112)/C112,"-")</f>
        <v>0.54814814814814816</v>
      </c>
    </row>
    <row r="113" spans="2:14" ht="15" thickBot="1" x14ac:dyDescent="0.25">
      <c r="B113" s="4" t="s">
        <v>56</v>
      </c>
      <c r="C113" s="5">
        <v>60</v>
      </c>
      <c r="D113" s="5">
        <v>110</v>
      </c>
      <c r="E113" s="6">
        <f t="shared" ref="E113:E114" si="9">IF(C113&gt;0,(D113-C113)/C113,"-")</f>
        <v>0.83333333333333337</v>
      </c>
    </row>
    <row r="114" spans="2:14" ht="15" thickBot="1" x14ac:dyDescent="0.25">
      <c r="B114" s="4" t="s">
        <v>57</v>
      </c>
      <c r="C114" s="5">
        <v>75</v>
      </c>
      <c r="D114" s="5">
        <v>99</v>
      </c>
      <c r="E114" s="6">
        <f t="shared" si="9"/>
        <v>0.32</v>
      </c>
    </row>
    <row r="115" spans="2:14" s="22" customFormat="1" x14ac:dyDescent="0.2"/>
    <row r="116" spans="2:14" s="22" customFormat="1" x14ac:dyDescent="0.2"/>
    <row r="126" spans="2:14" ht="26.25" customHeight="1" thickBot="1" x14ac:dyDescent="0.25">
      <c r="C126" s="28" t="s">
        <v>103</v>
      </c>
      <c r="D126" s="29"/>
      <c r="E126" s="29"/>
      <c r="F126" s="30"/>
      <c r="G126" s="28" t="s">
        <v>102</v>
      </c>
      <c r="H126" s="29"/>
      <c r="I126" s="29"/>
      <c r="J126" s="30"/>
      <c r="K126" s="31" t="s">
        <v>58</v>
      </c>
      <c r="L126" s="32"/>
      <c r="M126" s="32"/>
      <c r="N126" s="32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0</v>
      </c>
      <c r="D128" s="10">
        <v>1</v>
      </c>
      <c r="E128" s="10">
        <v>1</v>
      </c>
      <c r="F128" s="10">
        <v>2</v>
      </c>
      <c r="G128" s="10">
        <v>1</v>
      </c>
      <c r="H128" s="10">
        <v>0</v>
      </c>
      <c r="I128" s="10">
        <v>0</v>
      </c>
      <c r="J128" s="10">
        <v>1</v>
      </c>
      <c r="K128" s="6" t="str">
        <f>IF(C128=0,"-",(G128-C128)/C128)</f>
        <v>-</v>
      </c>
      <c r="L128" s="6">
        <f t="shared" ref="L128:N133" si="10">IF(D128=0,"-",(H128-D128)/D128)</f>
        <v>-1</v>
      </c>
      <c r="M128" s="6">
        <f t="shared" si="10"/>
        <v>-1</v>
      </c>
      <c r="N128" s="6">
        <f t="shared" si="10"/>
        <v>-0.5</v>
      </c>
    </row>
    <row r="129" spans="2:14" ht="15" thickBot="1" x14ac:dyDescent="0.25">
      <c r="B129" s="4" t="s">
        <v>64</v>
      </c>
      <c r="C129" s="10">
        <v>0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6" t="str">
        <f t="shared" ref="K129:K133" si="11">IF(C129=0,"-",(G129-C129)/C129)</f>
        <v>-</v>
      </c>
      <c r="L129" s="6" t="str">
        <f t="shared" si="10"/>
        <v>-</v>
      </c>
      <c r="M129" s="6" t="str">
        <f t="shared" si="10"/>
        <v>-</v>
      </c>
      <c r="N129" s="6" t="str">
        <f t="shared" si="10"/>
        <v>-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0</v>
      </c>
      <c r="D133" s="10">
        <v>1</v>
      </c>
      <c r="E133" s="10">
        <v>1</v>
      </c>
      <c r="F133" s="10">
        <v>2</v>
      </c>
      <c r="G133" s="10">
        <v>1</v>
      </c>
      <c r="H133" s="10">
        <v>0</v>
      </c>
      <c r="I133" s="10">
        <v>0</v>
      </c>
      <c r="J133" s="10">
        <v>1</v>
      </c>
      <c r="K133" s="6" t="str">
        <f t="shared" si="11"/>
        <v>-</v>
      </c>
      <c r="L133" s="6">
        <f t="shared" si="10"/>
        <v>-1</v>
      </c>
      <c r="M133" s="6">
        <f t="shared" si="10"/>
        <v>-1</v>
      </c>
      <c r="N133" s="6">
        <f t="shared" si="10"/>
        <v>-0.5</v>
      </c>
    </row>
    <row r="134" spans="2:14" ht="15" thickBot="1" x14ac:dyDescent="0.25">
      <c r="B134" s="4" t="s">
        <v>36</v>
      </c>
      <c r="C134" s="6" t="str">
        <f>IF(C128=0,"-",C128/(C128+C129))</f>
        <v>-</v>
      </c>
      <c r="D134" s="6">
        <f>IF(D128=0,"-",D128/(D128+D129))</f>
        <v>1</v>
      </c>
      <c r="E134" s="6">
        <f t="shared" ref="E134:J134" si="12">IF(E128=0,"-",E128/(E128+E129))</f>
        <v>1</v>
      </c>
      <c r="F134" s="6">
        <f t="shared" si="12"/>
        <v>1</v>
      </c>
      <c r="G134" s="6">
        <f t="shared" si="12"/>
        <v>1</v>
      </c>
      <c r="H134" s="6" t="str">
        <f t="shared" si="12"/>
        <v>-</v>
      </c>
      <c r="I134" s="6" t="str">
        <f t="shared" si="12"/>
        <v>-</v>
      </c>
      <c r="J134" s="6">
        <f t="shared" si="12"/>
        <v>1</v>
      </c>
      <c r="K134" s="6" t="str">
        <f>IF(OR(C134="-",G134="-"),"-",(G134-C134)/C134)</f>
        <v>-</v>
      </c>
      <c r="L134" s="6" t="str">
        <f t="shared" ref="L134:N135" si="13">IF(OR(D134="-",H134="-"),"-",(H134-D134)/D134)</f>
        <v>-</v>
      </c>
      <c r="M134" s="6" t="str">
        <f t="shared" si="13"/>
        <v>-</v>
      </c>
      <c r="N134" s="6">
        <f t="shared" si="13"/>
        <v>0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8" t="s">
        <v>103</v>
      </c>
      <c r="D141" s="29"/>
      <c r="E141" s="29"/>
      <c r="F141" s="30"/>
      <c r="G141" s="28" t="s">
        <v>102</v>
      </c>
      <c r="H141" s="29"/>
      <c r="I141" s="29"/>
      <c r="J141" s="30"/>
      <c r="K141" s="31" t="s">
        <v>58</v>
      </c>
      <c r="L141" s="32"/>
      <c r="M141" s="32"/>
      <c r="N141" s="32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0</v>
      </c>
      <c r="D143" s="10">
        <v>0</v>
      </c>
      <c r="E143" s="10">
        <v>0</v>
      </c>
      <c r="F143" s="10">
        <v>0</v>
      </c>
      <c r="G143" s="10">
        <v>16</v>
      </c>
      <c r="H143" s="10">
        <v>0</v>
      </c>
      <c r="I143" s="10">
        <v>0</v>
      </c>
      <c r="J143" s="10">
        <v>16</v>
      </c>
      <c r="K143" s="6" t="str">
        <f>IF(C143=0,"-",(G143-C143)/C143)</f>
        <v>-</v>
      </c>
      <c r="L143" s="6" t="str">
        <f t="shared" ref="L143:N147" si="15">IF(D143=0,"-",(H143-D143)/D143)</f>
        <v>-</v>
      </c>
      <c r="M143" s="6" t="str">
        <f t="shared" si="15"/>
        <v>-</v>
      </c>
      <c r="N143" s="6" t="str">
        <f t="shared" si="15"/>
        <v>-</v>
      </c>
    </row>
    <row r="144" spans="2:14" ht="15" thickBot="1" x14ac:dyDescent="0.25">
      <c r="B144" s="4" t="s">
        <v>72</v>
      </c>
      <c r="C144" s="10">
        <v>6</v>
      </c>
      <c r="D144" s="10">
        <v>0</v>
      </c>
      <c r="E144" s="10">
        <v>1</v>
      </c>
      <c r="F144" s="10">
        <v>7</v>
      </c>
      <c r="G144" s="10">
        <v>9</v>
      </c>
      <c r="H144" s="10">
        <v>0</v>
      </c>
      <c r="I144" s="10">
        <v>0</v>
      </c>
      <c r="J144" s="10">
        <v>9</v>
      </c>
      <c r="K144" s="6">
        <f t="shared" ref="K144:K147" si="16">IF(C144=0,"-",(G144-C144)/C144)</f>
        <v>0.5</v>
      </c>
      <c r="L144" s="6" t="str">
        <f t="shared" si="15"/>
        <v>-</v>
      </c>
      <c r="M144" s="6">
        <f t="shared" si="15"/>
        <v>-1</v>
      </c>
      <c r="N144" s="6">
        <f t="shared" si="15"/>
        <v>0.2857142857142857</v>
      </c>
    </row>
    <row r="145" spans="2:14" ht="15" thickBot="1" x14ac:dyDescent="0.25">
      <c r="B145" s="4" t="s">
        <v>73</v>
      </c>
      <c r="C145" s="10">
        <v>23</v>
      </c>
      <c r="D145" s="10">
        <v>0</v>
      </c>
      <c r="E145" s="10">
        <v>2</v>
      </c>
      <c r="F145" s="10">
        <v>25</v>
      </c>
      <c r="G145" s="10">
        <v>7</v>
      </c>
      <c r="H145" s="10">
        <v>0</v>
      </c>
      <c r="I145" s="10">
        <v>0</v>
      </c>
      <c r="J145" s="10">
        <v>7</v>
      </c>
      <c r="K145" s="6">
        <f t="shared" si="16"/>
        <v>-0.69565217391304346</v>
      </c>
      <c r="L145" s="6" t="str">
        <f t="shared" si="15"/>
        <v>-</v>
      </c>
      <c r="M145" s="6">
        <f t="shared" si="15"/>
        <v>-1</v>
      </c>
      <c r="N145" s="6">
        <f t="shared" si="15"/>
        <v>-0.72</v>
      </c>
    </row>
    <row r="146" spans="2:14" ht="15" thickBot="1" x14ac:dyDescent="0.25">
      <c r="B146" s="4" t="s">
        <v>74</v>
      </c>
      <c r="C146" s="10">
        <v>0</v>
      </c>
      <c r="D146" s="10">
        <v>0</v>
      </c>
      <c r="E146" s="10">
        <v>0</v>
      </c>
      <c r="F146" s="10">
        <v>0</v>
      </c>
      <c r="G146" s="10">
        <v>1</v>
      </c>
      <c r="H146" s="10">
        <v>0</v>
      </c>
      <c r="I146" s="10">
        <v>0</v>
      </c>
      <c r="J146" s="10">
        <v>1</v>
      </c>
      <c r="K146" s="6" t="str">
        <f t="shared" si="16"/>
        <v>-</v>
      </c>
      <c r="L146" s="6" t="str">
        <f t="shared" si="15"/>
        <v>-</v>
      </c>
      <c r="M146" s="6" t="str">
        <f t="shared" si="15"/>
        <v>-</v>
      </c>
      <c r="N146" s="6" t="str">
        <f t="shared" si="15"/>
        <v>-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2</v>
      </c>
      <c r="H147" s="10">
        <v>0</v>
      </c>
      <c r="I147" s="10">
        <v>0</v>
      </c>
      <c r="J147" s="10">
        <v>2</v>
      </c>
      <c r="K147" s="6" t="str">
        <f t="shared" si="16"/>
        <v>-</v>
      </c>
      <c r="L147" s="6" t="str">
        <f t="shared" si="15"/>
        <v>-</v>
      </c>
      <c r="M147" s="6" t="str">
        <f t="shared" si="15"/>
        <v>-</v>
      </c>
      <c r="N147" s="6" t="str">
        <f t="shared" si="15"/>
        <v>-</v>
      </c>
    </row>
    <row r="148" spans="2:14" ht="15" thickBot="1" x14ac:dyDescent="0.25">
      <c r="B148" s="7" t="s">
        <v>68</v>
      </c>
      <c r="C148" s="10">
        <v>29</v>
      </c>
      <c r="D148" s="10">
        <v>0</v>
      </c>
      <c r="E148" s="10">
        <v>3</v>
      </c>
      <c r="F148" s="10">
        <v>32</v>
      </c>
      <c r="G148" s="10">
        <v>35</v>
      </c>
      <c r="H148" s="10">
        <v>0</v>
      </c>
      <c r="I148" s="10">
        <v>0</v>
      </c>
      <c r="J148" s="10">
        <v>35</v>
      </c>
      <c r="K148" s="6">
        <f t="shared" ref="K148" si="17">IF(C148=0,"-",(G148-C148)/C148)</f>
        <v>0.20689655172413793</v>
      </c>
      <c r="L148" s="6" t="str">
        <f t="shared" ref="L148" si="18">IF(D148=0,"-",(H148-D148)/D148)</f>
        <v>-</v>
      </c>
      <c r="M148" s="6">
        <f t="shared" ref="M148" si="19">IF(E148=0,"-",(I148-E148)/E148)</f>
        <v>-1</v>
      </c>
      <c r="N148" s="6">
        <f t="shared" ref="N148" si="20">IF(F148=0,"-",(J148-F148)/F148)</f>
        <v>9.375E-2</v>
      </c>
    </row>
    <row r="149" spans="2:14" ht="29.25" thickBot="1" x14ac:dyDescent="0.25">
      <c r="B149" s="7" t="s">
        <v>76</v>
      </c>
      <c r="C149" s="6" t="str">
        <f t="shared" ref="C149:J150" si="21">IF(C143=0,"-",(C143/(C143+C145)))</f>
        <v>-</v>
      </c>
      <c r="D149" s="6" t="str">
        <f t="shared" si="21"/>
        <v>-</v>
      </c>
      <c r="E149" s="6" t="str">
        <f t="shared" si="21"/>
        <v>-</v>
      </c>
      <c r="F149" s="6" t="str">
        <f t="shared" si="21"/>
        <v>-</v>
      </c>
      <c r="G149" s="6">
        <f t="shared" si="21"/>
        <v>0.69565217391304346</v>
      </c>
      <c r="H149" s="6" t="str">
        <f t="shared" si="21"/>
        <v>-</v>
      </c>
      <c r="I149" s="6" t="str">
        <f t="shared" si="21"/>
        <v>-</v>
      </c>
      <c r="J149" s="6">
        <f t="shared" si="21"/>
        <v>0.69565217391304346</v>
      </c>
      <c r="K149" s="6" t="str">
        <f>IF(OR(C149="-",G149="-"),"-",(G149-C149)/C149)</f>
        <v>-</v>
      </c>
      <c r="L149" s="6" t="str">
        <f t="shared" ref="L149:N150" si="22">IF(OR(D149="-",H149="-"),"-",(H149-D149)/D149)</f>
        <v>-</v>
      </c>
      <c r="M149" s="6" t="str">
        <f t="shared" si="22"/>
        <v>-</v>
      </c>
      <c r="N149" s="6" t="str">
        <f t="shared" si="22"/>
        <v>-</v>
      </c>
    </row>
    <row r="150" spans="2:14" ht="29.25" thickBot="1" x14ac:dyDescent="0.25">
      <c r="B150" s="7" t="s">
        <v>77</v>
      </c>
      <c r="C150" s="6">
        <f t="shared" si="21"/>
        <v>1</v>
      </c>
      <c r="D150" s="6" t="str">
        <f t="shared" si="21"/>
        <v>-</v>
      </c>
      <c r="E150" s="6">
        <f t="shared" si="21"/>
        <v>1</v>
      </c>
      <c r="F150" s="6">
        <f t="shared" si="21"/>
        <v>1</v>
      </c>
      <c r="G150" s="6">
        <f t="shared" si="21"/>
        <v>0.9</v>
      </c>
      <c r="H150" s="6" t="str">
        <f t="shared" si="21"/>
        <v>-</v>
      </c>
      <c r="I150" s="6" t="str">
        <f t="shared" si="21"/>
        <v>-</v>
      </c>
      <c r="J150" s="6">
        <f t="shared" si="21"/>
        <v>0.9</v>
      </c>
      <c r="K150" s="6">
        <f>IF(OR(C150="-",G150="-"),"-",(G150-C150)/C150)</f>
        <v>-9.9999999999999978E-2</v>
      </c>
      <c r="L150" s="6" t="str">
        <f t="shared" si="22"/>
        <v>-</v>
      </c>
      <c r="M150" s="6" t="str">
        <f t="shared" si="22"/>
        <v>-</v>
      </c>
      <c r="N150" s="6">
        <f t="shared" si="22"/>
        <v>-9.9999999999999978E-2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102</v>
      </c>
      <c r="E156" s="8" t="s">
        <v>99</v>
      </c>
    </row>
    <row r="157" spans="2:14" ht="15" thickBot="1" x14ac:dyDescent="0.25">
      <c r="B157" s="4" t="s">
        <v>94</v>
      </c>
      <c r="C157" s="19">
        <v>23</v>
      </c>
      <c r="D157" s="19">
        <v>30</v>
      </c>
      <c r="E157" s="18">
        <f>IF(C157=0,"-",(D157-C157)/C157)</f>
        <v>0.30434782608695654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5</v>
      </c>
      <c r="D158" s="19">
        <v>3</v>
      </c>
      <c r="E158" s="18">
        <f t="shared" ref="E158:E159" si="23">IF(C158=0,"-",(D158-C158)/C158)</f>
        <v>-0.4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1</v>
      </c>
      <c r="D159" s="19">
        <v>2</v>
      </c>
      <c r="E159" s="18">
        <f t="shared" si="23"/>
        <v>1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0.7931034482758621</v>
      </c>
      <c r="D160" s="18">
        <f>IF(D157=0,"-",D157/(D157+D158+D159))</f>
        <v>0.8571428571428571</v>
      </c>
      <c r="E160" s="18">
        <f>IF(OR(C160="-",D160="-"),"-",(D160-C160)/C160)</f>
        <v>8.0745341614906735E-2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102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2</v>
      </c>
      <c r="D166" s="5">
        <v>1</v>
      </c>
      <c r="E166" s="6">
        <f>IF(C166=0,"-",(D166-C166)/C166)</f>
        <v>-0.5</v>
      </c>
    </row>
    <row r="167" spans="2:14" ht="20.100000000000001" customHeight="1" thickBot="1" x14ac:dyDescent="0.25">
      <c r="B167" s="4" t="s">
        <v>41</v>
      </c>
      <c r="C167" s="5">
        <v>0</v>
      </c>
      <c r="D167" s="5">
        <v>0</v>
      </c>
      <c r="E167" s="6" t="str">
        <f t="shared" ref="E167:E168" si="24">IF(C167=0,"-",(D167-C167)/C167)</f>
        <v>-</v>
      </c>
    </row>
    <row r="168" spans="2:14" ht="20.100000000000001" customHeight="1" thickBot="1" x14ac:dyDescent="0.25">
      <c r="B168" s="4" t="s">
        <v>42</v>
      </c>
      <c r="C168" s="5">
        <v>2</v>
      </c>
      <c r="D168" s="5">
        <v>1</v>
      </c>
      <c r="E168" s="6">
        <f t="shared" si="24"/>
        <v>-0.5</v>
      </c>
    </row>
    <row r="169" spans="2:14" ht="20.100000000000001" customHeight="1" thickBot="1" x14ac:dyDescent="0.25">
      <c r="B169" s="4" t="s">
        <v>98</v>
      </c>
      <c r="C169" s="6">
        <f>IF(C166=0,"-",(C167+C168)/C166)</f>
        <v>1</v>
      </c>
      <c r="D169" s="6">
        <f>IF(D166=0,"-",(D167+D168)/D166)</f>
        <v>1</v>
      </c>
      <c r="E169" s="6">
        <f t="shared" ref="E169:E171" si="25">IF(OR(C169="-",D169="-"),"-",(D169-C169)/C169)</f>
        <v>0</v>
      </c>
    </row>
    <row r="170" spans="2:14" ht="20.100000000000001" customHeight="1" thickBot="1" x14ac:dyDescent="0.25">
      <c r="B170" s="4" t="s">
        <v>39</v>
      </c>
      <c r="C170" s="6" t="s">
        <v>104</v>
      </c>
      <c r="D170" s="6" t="s">
        <v>104</v>
      </c>
      <c r="E170" s="6" t="str">
        <f t="shared" si="25"/>
        <v>-</v>
      </c>
    </row>
    <row r="171" spans="2:14" ht="20.100000000000001" customHeight="1" thickBot="1" x14ac:dyDescent="0.25">
      <c r="B171" s="4" t="s">
        <v>40</v>
      </c>
      <c r="C171" s="6">
        <v>1</v>
      </c>
      <c r="D171" s="6">
        <v>1</v>
      </c>
      <c r="E171" s="6">
        <f t="shared" si="25"/>
        <v>0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102</v>
      </c>
      <c r="E177" s="8" t="s">
        <v>99</v>
      </c>
    </row>
    <row r="178" spans="2:8" ht="15" thickBot="1" x14ac:dyDescent="0.25">
      <c r="B178" s="15" t="s">
        <v>81</v>
      </c>
      <c r="C178" s="5">
        <v>7</v>
      </c>
      <c r="D178" s="5">
        <v>9</v>
      </c>
      <c r="E178" s="6">
        <f>IF(C178=0,"-",(D178-C178)/C178)</f>
        <v>0.2857142857142857</v>
      </c>
      <c r="H178" s="13"/>
    </row>
    <row r="179" spans="2:8" ht="15" thickBot="1" x14ac:dyDescent="0.25">
      <c r="B179" s="4" t="s">
        <v>43</v>
      </c>
      <c r="C179" s="5">
        <v>7</v>
      </c>
      <c r="D179" s="5">
        <v>9</v>
      </c>
      <c r="E179" s="6">
        <f t="shared" ref="E179:E185" si="26">IF(C179=0,"-",(D179-C179)/C179)</f>
        <v>0.2857142857142857</v>
      </c>
      <c r="H179" s="13"/>
    </row>
    <row r="180" spans="2:8" ht="15" thickBot="1" x14ac:dyDescent="0.25">
      <c r="B180" s="4" t="s">
        <v>47</v>
      </c>
      <c r="C180" s="5">
        <v>0</v>
      </c>
      <c r="D180" s="5">
        <v>0</v>
      </c>
      <c r="E180" s="6" t="str">
        <f t="shared" si="26"/>
        <v>-</v>
      </c>
      <c r="H180" s="13"/>
    </row>
    <row r="181" spans="2:8" ht="15" thickBot="1" x14ac:dyDescent="0.25">
      <c r="B181" s="4" t="s">
        <v>78</v>
      </c>
      <c r="C181" s="5">
        <v>0</v>
      </c>
      <c r="D181" s="5">
        <v>0</v>
      </c>
      <c r="E181" s="6" t="str">
        <f t="shared" si="26"/>
        <v>-</v>
      </c>
      <c r="H181" s="13"/>
    </row>
    <row r="182" spans="2:8" ht="15" thickBot="1" x14ac:dyDescent="0.25">
      <c r="B182" s="15" t="s">
        <v>79</v>
      </c>
      <c r="C182" s="5">
        <v>32</v>
      </c>
      <c r="D182" s="5">
        <v>39</v>
      </c>
      <c r="E182" s="6">
        <f t="shared" si="26"/>
        <v>0.21875</v>
      </c>
      <c r="H182" s="13"/>
    </row>
    <row r="183" spans="2:8" ht="15" thickBot="1" x14ac:dyDescent="0.25">
      <c r="B183" s="4" t="s">
        <v>47</v>
      </c>
      <c r="C183" s="5">
        <v>29</v>
      </c>
      <c r="D183" s="5">
        <v>36</v>
      </c>
      <c r="E183" s="6">
        <f t="shared" si="26"/>
        <v>0.2413793103448276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3</v>
      </c>
      <c r="D185" s="5">
        <v>3</v>
      </c>
      <c r="E185" s="6">
        <f t="shared" si="26"/>
        <v>0</v>
      </c>
      <c r="H185" s="13"/>
    </row>
    <row r="186" spans="2:8" s="22" customFormat="1" x14ac:dyDescent="0.2"/>
    <row r="187" spans="2:8" s="22" customFormat="1" x14ac:dyDescent="0.2"/>
    <row r="188" spans="2:8" s="22" customFormat="1" x14ac:dyDescent="0.2"/>
    <row r="196" spans="2:5" ht="42.75" customHeight="1" thickBot="1" x14ac:dyDescent="0.25">
      <c r="C196" s="8" t="s">
        <v>103</v>
      </c>
      <c r="D196" s="8" t="s">
        <v>102</v>
      </c>
      <c r="E196" s="8" t="s">
        <v>99</v>
      </c>
    </row>
    <row r="197" spans="2:5" ht="15" thickBot="1" x14ac:dyDescent="0.25">
      <c r="B197" s="4" t="s">
        <v>82</v>
      </c>
      <c r="C197" s="5">
        <v>8</v>
      </c>
      <c r="D197" s="5">
        <v>5</v>
      </c>
      <c r="E197" s="6">
        <f t="shared" ref="E197:E200" si="27">IF(C197=0,"-",(D197-C197)/C197)</f>
        <v>-0.375</v>
      </c>
    </row>
    <row r="198" spans="2:5" ht="15" thickBot="1" x14ac:dyDescent="0.25">
      <c r="B198" s="4" t="s">
        <v>83</v>
      </c>
      <c r="C198" s="5">
        <v>0</v>
      </c>
      <c r="D198" s="5">
        <v>0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8</v>
      </c>
      <c r="D199" s="5">
        <v>5</v>
      </c>
      <c r="E199" s="6">
        <f t="shared" si="27"/>
        <v>-0.375</v>
      </c>
    </row>
    <row r="200" spans="2:5" ht="15" thickBot="1" x14ac:dyDescent="0.25">
      <c r="B200" s="4" t="s">
        <v>85</v>
      </c>
      <c r="C200" s="5">
        <v>8</v>
      </c>
      <c r="D200" s="5">
        <v>5</v>
      </c>
      <c r="E200" s="6">
        <f t="shared" si="27"/>
        <v>-0.375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102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8</v>
      </c>
      <c r="D208" s="5">
        <v>5</v>
      </c>
      <c r="E208" s="6">
        <f t="shared" si="28"/>
        <v>-0.375</v>
      </c>
    </row>
    <row r="209" spans="2:5" ht="20.100000000000001" customHeight="1" thickBot="1" x14ac:dyDescent="0.25">
      <c r="B209" s="17" t="s">
        <v>86</v>
      </c>
      <c r="C209" s="5">
        <v>7</v>
      </c>
      <c r="D209" s="5">
        <v>5</v>
      </c>
      <c r="E209" s="6">
        <f t="shared" si="28"/>
        <v>-0.2857142857142857</v>
      </c>
    </row>
    <row r="210" spans="2:5" ht="20.100000000000001" customHeight="1" thickBot="1" x14ac:dyDescent="0.25">
      <c r="B210" s="17" t="s">
        <v>87</v>
      </c>
      <c r="C210" s="5">
        <v>1</v>
      </c>
      <c r="D210" s="5">
        <v>0</v>
      </c>
      <c r="E210" s="6">
        <f t="shared" si="28"/>
        <v>-1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0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0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102</v>
      </c>
      <c r="E220" s="8" t="s">
        <v>99</v>
      </c>
    </row>
    <row r="221" spans="2:5" ht="15" thickBot="1" x14ac:dyDescent="0.25">
      <c r="B221" s="16" t="s">
        <v>91</v>
      </c>
      <c r="C221" s="5">
        <v>3</v>
      </c>
      <c r="D221" s="5">
        <v>5</v>
      </c>
      <c r="E221" s="6">
        <f t="shared" ref="E221:E223" si="30">IF(C221=0,"-",(D221-C221)/C221)</f>
        <v>0.66666666666666663</v>
      </c>
    </row>
    <row r="222" spans="2:5" ht="15" thickBot="1" x14ac:dyDescent="0.25">
      <c r="B222" s="16" t="s">
        <v>92</v>
      </c>
      <c r="C222" s="5">
        <v>10</v>
      </c>
      <c r="D222" s="5">
        <v>5</v>
      </c>
      <c r="E222" s="6">
        <f t="shared" si="30"/>
        <v>-0.5</v>
      </c>
    </row>
    <row r="223" spans="2:5" ht="15" thickBot="1" x14ac:dyDescent="0.25">
      <c r="B223" s="16" t="s">
        <v>93</v>
      </c>
      <c r="C223" s="5">
        <v>3</v>
      </c>
      <c r="D223" s="5">
        <v>2</v>
      </c>
      <c r="E223" s="6">
        <f t="shared" si="30"/>
        <v>-0.33333333333333331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1º Trimestre 2021</v>
      </c>
    </row>
    <row r="13" spans="1:5" ht="42.75" customHeight="1" thickBot="1" x14ac:dyDescent="0.25">
      <c r="C13" s="8" t="s">
        <v>103</v>
      </c>
      <c r="D13" s="8" t="s">
        <v>102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475</v>
      </c>
      <c r="D14" s="5">
        <v>389</v>
      </c>
      <c r="E14" s="6">
        <f>IF(C14&gt;0,(D14-C14)/C14)</f>
        <v>-0.18105263157894738</v>
      </c>
    </row>
    <row r="15" spans="1:5" ht="20.100000000000001" customHeight="1" thickBot="1" x14ac:dyDescent="0.25">
      <c r="B15" s="4" t="s">
        <v>17</v>
      </c>
      <c r="C15" s="5">
        <v>462</v>
      </c>
      <c r="D15" s="5">
        <v>389</v>
      </c>
      <c r="E15" s="6">
        <f t="shared" ref="E15:E25" si="0">IF(C15&gt;0,(D15-C15)/C15)</f>
        <v>-0.15800865800865802</v>
      </c>
    </row>
    <row r="16" spans="1:5" ht="20.100000000000001" customHeight="1" thickBot="1" x14ac:dyDescent="0.25">
      <c r="B16" s="4" t="s">
        <v>18</v>
      </c>
      <c r="C16" s="5">
        <v>263</v>
      </c>
      <c r="D16" s="5">
        <v>273</v>
      </c>
      <c r="E16" s="6">
        <f t="shared" si="0"/>
        <v>3.8022813688212927E-2</v>
      </c>
    </row>
    <row r="17" spans="2:5" ht="20.100000000000001" customHeight="1" thickBot="1" x14ac:dyDescent="0.25">
      <c r="B17" s="4" t="s">
        <v>19</v>
      </c>
      <c r="C17" s="5">
        <v>199</v>
      </c>
      <c r="D17" s="5">
        <v>116</v>
      </c>
      <c r="E17" s="6">
        <f t="shared" si="0"/>
        <v>-0.41708542713567837</v>
      </c>
    </row>
    <row r="18" spans="2:5" ht="20.100000000000001" customHeight="1" thickBot="1" x14ac:dyDescent="0.25">
      <c r="B18" s="4" t="s">
        <v>100</v>
      </c>
      <c r="C18" s="5">
        <v>0</v>
      </c>
      <c r="D18" s="5">
        <v>0</v>
      </c>
      <c r="E18" s="6" t="str">
        <f>IF(C18=0,"-",(D18-C18)/C18)</f>
        <v>-</v>
      </c>
    </row>
    <row r="19" spans="2:5" ht="20.100000000000001" customHeight="1" thickBot="1" x14ac:dyDescent="0.25">
      <c r="B19" s="4" t="s">
        <v>101</v>
      </c>
      <c r="C19" s="5">
        <v>0</v>
      </c>
      <c r="D19" s="5">
        <v>0</v>
      </c>
      <c r="E19" s="6" t="str">
        <f>IF(C19=0,"-",(D19-C19)/C19)</f>
        <v>-</v>
      </c>
    </row>
    <row r="20" spans="2:5" ht="20.100000000000001" customHeight="1" thickBot="1" x14ac:dyDescent="0.25">
      <c r="B20" s="4" t="s">
        <v>20</v>
      </c>
      <c r="C20" s="6">
        <f>C17/C15</f>
        <v>0.43073593073593075</v>
      </c>
      <c r="D20" s="6">
        <f>D17/D15</f>
        <v>0.29820051413881749</v>
      </c>
      <c r="E20" s="6">
        <f t="shared" si="0"/>
        <v>-0.30769528878324787</v>
      </c>
    </row>
    <row r="21" spans="2:5" ht="30" customHeight="1" thickBot="1" x14ac:dyDescent="0.25">
      <c r="B21" s="4" t="s">
        <v>23</v>
      </c>
      <c r="C21" s="5">
        <v>22</v>
      </c>
      <c r="D21" s="5">
        <v>9</v>
      </c>
      <c r="E21" s="6">
        <f t="shared" si="0"/>
        <v>-0.59090909090909094</v>
      </c>
    </row>
    <row r="22" spans="2:5" ht="20.100000000000001" customHeight="1" thickBot="1" x14ac:dyDescent="0.25">
      <c r="B22" s="4" t="s">
        <v>24</v>
      </c>
      <c r="C22" s="5">
        <v>11</v>
      </c>
      <c r="D22" s="5">
        <v>5</v>
      </c>
      <c r="E22" s="6">
        <f t="shared" si="0"/>
        <v>-0.54545454545454541</v>
      </c>
    </row>
    <row r="23" spans="2:5" ht="20.100000000000001" customHeight="1" thickBot="1" x14ac:dyDescent="0.25">
      <c r="B23" s="4" t="s">
        <v>25</v>
      </c>
      <c r="C23" s="5">
        <v>11</v>
      </c>
      <c r="D23" s="5">
        <v>4</v>
      </c>
      <c r="E23" s="6">
        <f t="shared" si="0"/>
        <v>-0.63636363636363635</v>
      </c>
    </row>
    <row r="24" spans="2:5" ht="20.100000000000001" customHeight="1" thickBot="1" x14ac:dyDescent="0.25">
      <c r="B24" s="4" t="s">
        <v>21</v>
      </c>
      <c r="C24" s="6">
        <f>C23/C21</f>
        <v>0.5</v>
      </c>
      <c r="D24" s="6">
        <f t="shared" ref="D24" si="1">D23/D21</f>
        <v>0.44444444444444442</v>
      </c>
      <c r="E24" s="6">
        <f t="shared" si="0"/>
        <v>-0.11111111111111116</v>
      </c>
    </row>
    <row r="25" spans="2:5" ht="20.100000000000001" customHeight="1" thickBot="1" x14ac:dyDescent="0.25">
      <c r="B25" s="7" t="s">
        <v>26</v>
      </c>
      <c r="C25" s="6">
        <v>0.13833536444781133</v>
      </c>
      <c r="D25" s="6">
        <v>0.1165298663950632</v>
      </c>
      <c r="E25" s="6">
        <f t="shared" si="0"/>
        <v>-0.15762779199511573</v>
      </c>
    </row>
    <row r="33" spans="2:5" ht="42.75" customHeight="1" thickBot="1" x14ac:dyDescent="0.25">
      <c r="C33" s="8" t="s">
        <v>103</v>
      </c>
      <c r="D33" s="8" t="s">
        <v>102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84</v>
      </c>
      <c r="D34" s="5">
        <v>69</v>
      </c>
      <c r="E34" s="6">
        <f>IF(C34&gt;0,(D34-C34)/C34,"-")</f>
        <v>-0.17857142857142858</v>
      </c>
    </row>
    <row r="35" spans="2:5" ht="20.100000000000001" customHeight="1" thickBot="1" x14ac:dyDescent="0.25">
      <c r="B35" s="4" t="s">
        <v>29</v>
      </c>
      <c r="C35" s="5">
        <v>0</v>
      </c>
      <c r="D35" s="5">
        <v>0</v>
      </c>
      <c r="E35" s="6" t="str">
        <f t="shared" ref="E35:E37" si="2">IF(C35&gt;0,(D35-C35)/C35,"-")</f>
        <v>-</v>
      </c>
    </row>
    <row r="36" spans="2:5" ht="20.100000000000001" customHeight="1" thickBot="1" x14ac:dyDescent="0.25">
      <c r="B36" s="4" t="s">
        <v>28</v>
      </c>
      <c r="C36" s="5">
        <v>59</v>
      </c>
      <c r="D36" s="5">
        <v>47</v>
      </c>
      <c r="E36" s="6">
        <f t="shared" si="2"/>
        <v>-0.20338983050847459</v>
      </c>
    </row>
    <row r="37" spans="2:5" ht="20.100000000000001" customHeight="1" thickBot="1" x14ac:dyDescent="0.25">
      <c r="B37" s="4" t="s">
        <v>30</v>
      </c>
      <c r="C37" s="5">
        <v>25</v>
      </c>
      <c r="D37" s="5">
        <v>22</v>
      </c>
      <c r="E37" s="6">
        <f t="shared" si="2"/>
        <v>-0.12</v>
      </c>
    </row>
    <row r="43" spans="2:5" ht="42.75" customHeight="1" thickBot="1" x14ac:dyDescent="0.25">
      <c r="C43" s="8" t="s">
        <v>103</v>
      </c>
      <c r="D43" s="8" t="s">
        <v>102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49</v>
      </c>
      <c r="D44" s="5">
        <v>71</v>
      </c>
      <c r="E44" s="6">
        <f>IF(C44&gt;0,(D44-C44)/C44,"-")</f>
        <v>0.44897959183673469</v>
      </c>
    </row>
    <row r="45" spans="2:5" ht="20.100000000000001" customHeight="1" thickBot="1" x14ac:dyDescent="0.25">
      <c r="B45" s="4" t="s">
        <v>34</v>
      </c>
      <c r="C45" s="5">
        <v>7</v>
      </c>
      <c r="D45" s="5">
        <v>7</v>
      </c>
      <c r="E45" s="6">
        <f t="shared" ref="E45:E51" si="3">IF(C45&gt;0,(D45-C45)/C45,"-")</f>
        <v>0</v>
      </c>
    </row>
    <row r="46" spans="2:5" ht="20.100000000000001" customHeight="1" thickBot="1" x14ac:dyDescent="0.25">
      <c r="B46" s="4" t="s">
        <v>31</v>
      </c>
      <c r="C46" s="5">
        <v>8</v>
      </c>
      <c r="D46" s="5">
        <v>15</v>
      </c>
      <c r="E46" s="6">
        <f t="shared" si="3"/>
        <v>0.875</v>
      </c>
    </row>
    <row r="47" spans="2:5" ht="20.100000000000001" customHeight="1" thickBot="1" x14ac:dyDescent="0.25">
      <c r="B47" s="4" t="s">
        <v>32</v>
      </c>
      <c r="C47" s="5">
        <v>119</v>
      </c>
      <c r="D47" s="5">
        <v>234</v>
      </c>
      <c r="E47" s="6">
        <f t="shared" si="3"/>
        <v>0.96638655462184875</v>
      </c>
    </row>
    <row r="48" spans="2:5" ht="20.100000000000001" customHeight="1" thickBot="1" x14ac:dyDescent="0.25">
      <c r="B48" s="4" t="s">
        <v>35</v>
      </c>
      <c r="C48" s="5">
        <v>90</v>
      </c>
      <c r="D48" s="5">
        <v>91</v>
      </c>
      <c r="E48" s="6">
        <f t="shared" si="3"/>
        <v>1.1111111111111112E-2</v>
      </c>
    </row>
    <row r="49" spans="2:5" ht="20.100000000000001" customHeight="1" thickBot="1" x14ac:dyDescent="0.25">
      <c r="B49" s="4" t="s">
        <v>67</v>
      </c>
      <c r="C49" s="5">
        <v>223</v>
      </c>
      <c r="D49" s="5">
        <v>38</v>
      </c>
      <c r="E49" s="6">
        <f t="shared" si="3"/>
        <v>-0.82959641255605376</v>
      </c>
    </row>
    <row r="50" spans="2:5" ht="20.100000000000001" customHeight="1" collapsed="1" thickBot="1" x14ac:dyDescent="0.25">
      <c r="B50" s="4" t="s">
        <v>36</v>
      </c>
      <c r="C50" s="6">
        <f>C44/(C44+C45)</f>
        <v>0.875</v>
      </c>
      <c r="D50" s="6">
        <f>D44/(D44+D45)</f>
        <v>0.91025641025641024</v>
      </c>
      <c r="E50" s="6">
        <f t="shared" si="3"/>
        <v>4.0293040293040275E-2</v>
      </c>
    </row>
    <row r="51" spans="2:5" ht="20.100000000000001" customHeight="1" thickBot="1" x14ac:dyDescent="0.25">
      <c r="B51" s="4" t="s">
        <v>37</v>
      </c>
      <c r="C51" s="6">
        <f>C47/(C46+C47)</f>
        <v>0.93700787401574803</v>
      </c>
      <c r="D51" s="6">
        <f t="shared" ref="D51" si="4">D47/(D46+D47)</f>
        <v>0.93975903614457834</v>
      </c>
      <c r="E51" s="6">
        <f t="shared" si="3"/>
        <v>2.9361142047180607E-3</v>
      </c>
    </row>
    <row r="57" spans="2:5" ht="42.75" customHeight="1" thickBot="1" x14ac:dyDescent="0.25">
      <c r="C57" s="8" t="s">
        <v>103</v>
      </c>
      <c r="D57" s="8" t="s">
        <v>102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56</v>
      </c>
      <c r="D58" s="5">
        <v>78</v>
      </c>
      <c r="E58" s="6">
        <f>IF(C58&gt;0,(D58-C58)/C58,"-")</f>
        <v>0.39285714285714285</v>
      </c>
    </row>
    <row r="59" spans="2:5" ht="20.100000000000001" customHeight="1" thickBot="1" x14ac:dyDescent="0.25">
      <c r="B59" s="4" t="s">
        <v>41</v>
      </c>
      <c r="C59" s="5">
        <v>33</v>
      </c>
      <c r="D59" s="5">
        <v>44</v>
      </c>
      <c r="E59" s="6">
        <f t="shared" ref="E59:E63" si="5">IF(C59&gt;0,(D59-C59)/C59,"-")</f>
        <v>0.33333333333333331</v>
      </c>
    </row>
    <row r="60" spans="2:5" ht="20.100000000000001" customHeight="1" thickBot="1" x14ac:dyDescent="0.25">
      <c r="B60" s="4" t="s">
        <v>42</v>
      </c>
      <c r="C60" s="5">
        <v>16</v>
      </c>
      <c r="D60" s="5">
        <v>27</v>
      </c>
      <c r="E60" s="6">
        <f t="shared" si="5"/>
        <v>0.6875</v>
      </c>
    </row>
    <row r="61" spans="2:5" ht="20.100000000000001" customHeight="1" collapsed="1" thickBot="1" x14ac:dyDescent="0.25">
      <c r="B61" s="4" t="s">
        <v>98</v>
      </c>
      <c r="C61" s="6">
        <f>(C59+C60)/C58</f>
        <v>0.875</v>
      </c>
      <c r="D61" s="6">
        <f>(D59+D60)/D58</f>
        <v>0.91025641025641024</v>
      </c>
      <c r="E61" s="6">
        <f t="shared" si="5"/>
        <v>4.0293040293040275E-2</v>
      </c>
    </row>
    <row r="62" spans="2:5" ht="20.100000000000001" customHeight="1" thickBot="1" x14ac:dyDescent="0.25">
      <c r="B62" s="4" t="s">
        <v>39</v>
      </c>
      <c r="C62" s="6">
        <v>0.84615384615384615</v>
      </c>
      <c r="D62" s="6">
        <v>0.89795918367346939</v>
      </c>
      <c r="E62" s="6">
        <f t="shared" si="5"/>
        <v>6.1224489795918373E-2</v>
      </c>
    </row>
    <row r="63" spans="2:5" ht="20.100000000000001" customHeight="1" thickBot="1" x14ac:dyDescent="0.25">
      <c r="B63" s="4" t="s">
        <v>40</v>
      </c>
      <c r="C63" s="6">
        <v>0.94117647058823528</v>
      </c>
      <c r="D63" s="6">
        <v>0.93103448275862066</v>
      </c>
      <c r="E63" s="6">
        <f t="shared" si="5"/>
        <v>-1.0775862068965532E-2</v>
      </c>
    </row>
    <row r="64" spans="2:5" ht="15" thickBot="1" x14ac:dyDescent="0.25">
      <c r="E64" s="6"/>
    </row>
    <row r="69" spans="2:10" ht="42.75" customHeight="1" thickBot="1" x14ac:dyDescent="0.25">
      <c r="C69" s="8" t="s">
        <v>103</v>
      </c>
      <c r="D69" s="8" t="s">
        <v>102</v>
      </c>
      <c r="E69" s="8" t="s">
        <v>99</v>
      </c>
    </row>
    <row r="70" spans="2:10" ht="20.100000000000001" customHeight="1" thickBot="1" x14ac:dyDescent="0.25">
      <c r="B70" s="4" t="s">
        <v>44</v>
      </c>
      <c r="C70" s="5">
        <v>551</v>
      </c>
      <c r="D70" s="5">
        <v>412</v>
      </c>
      <c r="E70" s="6">
        <f>IF(C70&gt;0,(D70-C70)/C70,"-")</f>
        <v>-0.25226860254083483</v>
      </c>
    </row>
    <row r="71" spans="2:10" ht="20.100000000000001" customHeight="1" thickBot="1" x14ac:dyDescent="0.25">
      <c r="B71" s="4" t="s">
        <v>45</v>
      </c>
      <c r="C71" s="5">
        <v>74</v>
      </c>
      <c r="D71" s="5">
        <v>92</v>
      </c>
      <c r="E71" s="6">
        <f t="shared" ref="E71:E77" si="6">IF(C71&gt;0,(D71-C71)/C71,"-")</f>
        <v>0.24324324324324326</v>
      </c>
    </row>
    <row r="72" spans="2:10" ht="20.100000000000001" customHeight="1" thickBot="1" x14ac:dyDescent="0.25">
      <c r="B72" s="4" t="s">
        <v>43</v>
      </c>
      <c r="C72" s="5">
        <v>2</v>
      </c>
      <c r="D72" s="5">
        <v>0</v>
      </c>
      <c r="E72" s="6">
        <f t="shared" si="6"/>
        <v>-1</v>
      </c>
    </row>
    <row r="73" spans="2:10" ht="20.100000000000001" customHeight="1" thickBot="1" x14ac:dyDescent="0.25">
      <c r="B73" s="4" t="s">
        <v>46</v>
      </c>
      <c r="C73" s="5">
        <v>372</v>
      </c>
      <c r="D73" s="5">
        <v>268</v>
      </c>
      <c r="E73" s="6">
        <f t="shared" si="6"/>
        <v>-0.27956989247311825</v>
      </c>
    </row>
    <row r="74" spans="2:10" ht="20.100000000000001" customHeight="1" thickBot="1" x14ac:dyDescent="0.25">
      <c r="B74" s="4" t="s">
        <v>47</v>
      </c>
      <c r="C74" s="5">
        <v>81</v>
      </c>
      <c r="D74" s="5">
        <v>35</v>
      </c>
      <c r="E74" s="6">
        <f t="shared" si="6"/>
        <v>-0.5679012345679012</v>
      </c>
    </row>
    <row r="75" spans="2:10" ht="20.100000000000001" customHeight="1" thickBot="1" x14ac:dyDescent="0.25">
      <c r="B75" s="4" t="s">
        <v>48</v>
      </c>
      <c r="C75" s="5">
        <v>22</v>
      </c>
      <c r="D75" s="5">
        <v>17</v>
      </c>
      <c r="E75" s="6">
        <f t="shared" si="6"/>
        <v>-0.22727272727272727</v>
      </c>
    </row>
    <row r="76" spans="2:10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10" ht="20.100000000000001" customHeight="1" thickBot="1" x14ac:dyDescent="0.25">
      <c r="B77" s="4" t="s">
        <v>50</v>
      </c>
      <c r="C77" s="5">
        <v>0</v>
      </c>
      <c r="D77" s="5">
        <v>0</v>
      </c>
      <c r="E77" s="6" t="str">
        <f t="shared" si="6"/>
        <v>-</v>
      </c>
    </row>
    <row r="78" spans="2:10" x14ac:dyDescent="0.2">
      <c r="B78" s="22"/>
      <c r="C78" s="22"/>
      <c r="D78" s="22"/>
      <c r="E78" s="22"/>
      <c r="F78" s="22"/>
      <c r="G78" s="22"/>
      <c r="H78" s="22"/>
      <c r="I78" s="22"/>
      <c r="J78" s="22"/>
    </row>
    <row r="79" spans="2:10" x14ac:dyDescent="0.2">
      <c r="B79" s="22"/>
      <c r="C79" s="22"/>
      <c r="D79" s="22"/>
      <c r="E79" s="22"/>
      <c r="F79" s="22"/>
      <c r="G79" s="22"/>
      <c r="H79" s="22"/>
      <c r="I79" s="22"/>
      <c r="J79" s="22"/>
    </row>
    <row r="89" spans="2:5" ht="42.75" customHeight="1" thickBot="1" x14ac:dyDescent="0.25">
      <c r="C89" s="8" t="s">
        <v>103</v>
      </c>
      <c r="D89" s="8" t="s">
        <v>102</v>
      </c>
      <c r="E89" s="8" t="s">
        <v>99</v>
      </c>
    </row>
    <row r="90" spans="2:5" ht="29.25" thickBot="1" x14ac:dyDescent="0.25">
      <c r="B90" s="4" t="s">
        <v>51</v>
      </c>
      <c r="C90" s="5">
        <v>33</v>
      </c>
      <c r="D90" s="5">
        <v>47</v>
      </c>
      <c r="E90" s="6">
        <f>IF(C90&gt;0,(D90-C90)/C90,"-")</f>
        <v>0.42424242424242425</v>
      </c>
    </row>
    <row r="91" spans="2:5" ht="29.25" thickBot="1" x14ac:dyDescent="0.25">
      <c r="B91" s="4" t="s">
        <v>52</v>
      </c>
      <c r="C91" s="5">
        <v>14</v>
      </c>
      <c r="D91" s="5">
        <v>9</v>
      </c>
      <c r="E91" s="6">
        <f t="shared" ref="E91:E93" si="7">IF(C91&gt;0,(D91-C91)/C91,"-")</f>
        <v>-0.35714285714285715</v>
      </c>
    </row>
    <row r="92" spans="2:5" ht="29.25" customHeight="1" thickBot="1" x14ac:dyDescent="0.25">
      <c r="B92" s="4" t="s">
        <v>53</v>
      </c>
      <c r="C92" s="5">
        <v>13</v>
      </c>
      <c r="D92" s="5">
        <v>10</v>
      </c>
      <c r="E92" s="6">
        <f t="shared" si="7"/>
        <v>-0.23076923076923078</v>
      </c>
    </row>
    <row r="93" spans="2:5" ht="29.25" customHeight="1" thickBot="1" x14ac:dyDescent="0.25">
      <c r="B93" s="4" t="s">
        <v>54</v>
      </c>
      <c r="C93" s="6">
        <f>(C90+C91)/(C90+C91+C92)</f>
        <v>0.78333333333333333</v>
      </c>
      <c r="D93" s="6">
        <f>(D90+D91)/(D90+D91+D92)</f>
        <v>0.84848484848484851</v>
      </c>
      <c r="E93" s="6">
        <f t="shared" si="7"/>
        <v>8.3172147001934274E-2</v>
      </c>
    </row>
    <row r="99" spans="2:5" ht="42.75" customHeight="1" thickBot="1" x14ac:dyDescent="0.25">
      <c r="C99" s="8" t="s">
        <v>103</v>
      </c>
      <c r="D99" s="8" t="s">
        <v>102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60</v>
      </c>
      <c r="D100" s="5">
        <v>66</v>
      </c>
      <c r="E100" s="6">
        <f>IF(C100&gt;0,(D100-C100)/C100,"-")</f>
        <v>0.1</v>
      </c>
    </row>
    <row r="101" spans="2:5" ht="20.100000000000001" customHeight="1" thickBot="1" x14ac:dyDescent="0.25">
      <c r="B101" s="4" t="s">
        <v>41</v>
      </c>
      <c r="C101" s="5">
        <v>31</v>
      </c>
      <c r="D101" s="5">
        <v>25</v>
      </c>
      <c r="E101" s="6">
        <f t="shared" ref="E101:E105" si="8">IF(C101&gt;0,(D101-C101)/C101,"-")</f>
        <v>-0.19354838709677419</v>
      </c>
    </row>
    <row r="102" spans="2:5" ht="20.100000000000001" customHeight="1" thickBot="1" x14ac:dyDescent="0.25">
      <c r="B102" s="4" t="s">
        <v>42</v>
      </c>
      <c r="C102" s="5">
        <v>16</v>
      </c>
      <c r="D102" s="5">
        <v>31</v>
      </c>
      <c r="E102" s="6">
        <f t="shared" si="8"/>
        <v>0.9375</v>
      </c>
    </row>
    <row r="103" spans="2:5" ht="20.100000000000001" customHeight="1" thickBot="1" x14ac:dyDescent="0.25">
      <c r="B103" s="4" t="s">
        <v>98</v>
      </c>
      <c r="C103" s="6">
        <f>(C101+C102)/C100</f>
        <v>0.78333333333333333</v>
      </c>
      <c r="D103" s="6">
        <f>(D101+D102)/D100</f>
        <v>0.84848484848484851</v>
      </c>
      <c r="E103" s="6">
        <f t="shared" si="8"/>
        <v>8.3172147001934274E-2</v>
      </c>
    </row>
    <row r="104" spans="2:5" ht="20.100000000000001" customHeight="1" thickBot="1" x14ac:dyDescent="0.25">
      <c r="B104" s="4" t="s">
        <v>39</v>
      </c>
      <c r="C104" s="6">
        <v>0.81578947368421051</v>
      </c>
      <c r="D104" s="6">
        <v>0.83333333333333337</v>
      </c>
      <c r="E104" s="6">
        <f t="shared" si="8"/>
        <v>2.1505376344086089E-2</v>
      </c>
    </row>
    <row r="105" spans="2:5" ht="20.100000000000001" customHeight="1" thickBot="1" x14ac:dyDescent="0.25">
      <c r="B105" s="4" t="s">
        <v>40</v>
      </c>
      <c r="C105" s="6">
        <v>0.72727272727272729</v>
      </c>
      <c r="D105" s="6">
        <v>0.86111111111111116</v>
      </c>
      <c r="E105" s="6">
        <f t="shared" si="8"/>
        <v>0.18402777777777782</v>
      </c>
    </row>
    <row r="111" spans="2:5" ht="42.75" customHeight="1" thickBot="1" x14ac:dyDescent="0.25">
      <c r="C111" s="8" t="s">
        <v>103</v>
      </c>
      <c r="D111" s="8" t="s">
        <v>102</v>
      </c>
      <c r="E111" s="8" t="s">
        <v>99</v>
      </c>
    </row>
    <row r="112" spans="2:5" ht="15" thickBot="1" x14ac:dyDescent="0.25">
      <c r="B112" s="4" t="s">
        <v>55</v>
      </c>
      <c r="C112" s="5">
        <v>68</v>
      </c>
      <c r="D112" s="5">
        <v>95</v>
      </c>
      <c r="E112" s="6">
        <f>IF(C112&gt;0,(D112-C112)/C112,"-")</f>
        <v>0.39705882352941174</v>
      </c>
    </row>
    <row r="113" spans="2:14" ht="15" thickBot="1" x14ac:dyDescent="0.25">
      <c r="B113" s="4" t="s">
        <v>56</v>
      </c>
      <c r="C113" s="5">
        <v>52</v>
      </c>
      <c r="D113" s="5">
        <v>85</v>
      </c>
      <c r="E113" s="6">
        <f t="shared" ref="E113:E114" si="9">IF(C113&gt;0,(D113-C113)/C113,"-")</f>
        <v>0.63461538461538458</v>
      </c>
    </row>
    <row r="114" spans="2:14" ht="15" thickBot="1" x14ac:dyDescent="0.25">
      <c r="B114" s="4" t="s">
        <v>57</v>
      </c>
      <c r="C114" s="5">
        <v>16</v>
      </c>
      <c r="D114" s="5">
        <v>10</v>
      </c>
      <c r="E114" s="6">
        <f t="shared" si="9"/>
        <v>-0.375</v>
      </c>
    </row>
    <row r="115" spans="2:14" s="22" customFormat="1" x14ac:dyDescent="0.2"/>
    <row r="116" spans="2:14" s="22" customFormat="1" x14ac:dyDescent="0.2"/>
    <row r="126" spans="2:14" ht="26.25" customHeight="1" thickBot="1" x14ac:dyDescent="0.25">
      <c r="C126" s="28" t="s">
        <v>103</v>
      </c>
      <c r="D126" s="29"/>
      <c r="E126" s="29"/>
      <c r="F126" s="30"/>
      <c r="G126" s="28" t="s">
        <v>102</v>
      </c>
      <c r="H126" s="29"/>
      <c r="I126" s="29"/>
      <c r="J126" s="30"/>
      <c r="K126" s="31" t="s">
        <v>58</v>
      </c>
      <c r="L126" s="32"/>
      <c r="M126" s="32"/>
      <c r="N126" s="32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0</v>
      </c>
      <c r="D128" s="10">
        <v>0</v>
      </c>
      <c r="E128" s="10">
        <v>0</v>
      </c>
      <c r="F128" s="10">
        <v>0</v>
      </c>
      <c r="G128" s="10">
        <v>1</v>
      </c>
      <c r="H128" s="10">
        <v>0</v>
      </c>
      <c r="I128" s="10">
        <v>0</v>
      </c>
      <c r="J128" s="10">
        <v>1</v>
      </c>
      <c r="K128" s="6" t="str">
        <f>IF(C128=0,"-",(G128-C128)/C128)</f>
        <v>-</v>
      </c>
      <c r="L128" s="6" t="str">
        <f t="shared" ref="L128:N133" si="10">IF(D128=0,"-",(H128-D128)/D128)</f>
        <v>-</v>
      </c>
      <c r="M128" s="6" t="str">
        <f t="shared" si="10"/>
        <v>-</v>
      </c>
      <c r="N128" s="6" t="str">
        <f t="shared" si="10"/>
        <v>-</v>
      </c>
    </row>
    <row r="129" spans="2:14" ht="15" thickBot="1" x14ac:dyDescent="0.25">
      <c r="B129" s="4" t="s">
        <v>64</v>
      </c>
      <c r="C129" s="10">
        <v>1</v>
      </c>
      <c r="D129" s="10">
        <v>0</v>
      </c>
      <c r="E129" s="10">
        <v>0</v>
      </c>
      <c r="F129" s="10">
        <v>1</v>
      </c>
      <c r="G129" s="10">
        <v>1</v>
      </c>
      <c r="H129" s="10">
        <v>0</v>
      </c>
      <c r="I129" s="10">
        <v>0</v>
      </c>
      <c r="J129" s="10">
        <v>1</v>
      </c>
      <c r="K129" s="6">
        <f t="shared" ref="K129:K133" si="11">IF(C129=0,"-",(G129-C129)/C129)</f>
        <v>0</v>
      </c>
      <c r="L129" s="6" t="str">
        <f t="shared" si="10"/>
        <v>-</v>
      </c>
      <c r="M129" s="6" t="str">
        <f t="shared" si="10"/>
        <v>-</v>
      </c>
      <c r="N129" s="6">
        <f t="shared" si="10"/>
        <v>0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1</v>
      </c>
      <c r="D133" s="10">
        <v>0</v>
      </c>
      <c r="E133" s="10">
        <v>0</v>
      </c>
      <c r="F133" s="10">
        <v>1</v>
      </c>
      <c r="G133" s="10">
        <v>2</v>
      </c>
      <c r="H133" s="10">
        <v>0</v>
      </c>
      <c r="I133" s="10">
        <v>0</v>
      </c>
      <c r="J133" s="10">
        <v>2</v>
      </c>
      <c r="K133" s="6">
        <f t="shared" si="11"/>
        <v>1</v>
      </c>
      <c r="L133" s="6" t="str">
        <f t="shared" si="10"/>
        <v>-</v>
      </c>
      <c r="M133" s="6" t="str">
        <f t="shared" si="10"/>
        <v>-</v>
      </c>
      <c r="N133" s="6">
        <f t="shared" si="10"/>
        <v>1</v>
      </c>
    </row>
    <row r="134" spans="2:14" ht="15" thickBot="1" x14ac:dyDescent="0.25">
      <c r="B134" s="4" t="s">
        <v>36</v>
      </c>
      <c r="C134" s="6" t="str">
        <f>IF(C128=0,"-",C128/(C128+C129))</f>
        <v>-</v>
      </c>
      <c r="D134" s="6" t="str">
        <f>IF(D128=0,"-",D128/(D128+D129))</f>
        <v>-</v>
      </c>
      <c r="E134" s="6" t="str">
        <f t="shared" ref="E134:J134" si="12">IF(E128=0,"-",E128/(E128+E129))</f>
        <v>-</v>
      </c>
      <c r="F134" s="6" t="str">
        <f t="shared" si="12"/>
        <v>-</v>
      </c>
      <c r="G134" s="6">
        <f t="shared" si="12"/>
        <v>0.5</v>
      </c>
      <c r="H134" s="6" t="str">
        <f t="shared" si="12"/>
        <v>-</v>
      </c>
      <c r="I134" s="6" t="str">
        <f t="shared" si="12"/>
        <v>-</v>
      </c>
      <c r="J134" s="6">
        <f t="shared" si="12"/>
        <v>0.5</v>
      </c>
      <c r="K134" s="6" t="str">
        <f>IF(OR(C134="-",G134="-"),"-",(G134-C134)/C134)</f>
        <v>-</v>
      </c>
      <c r="L134" s="6" t="str">
        <f t="shared" ref="L134:N135" si="13">IF(OR(D134="-",H134="-"),"-",(H134-D134)/D134)</f>
        <v>-</v>
      </c>
      <c r="M134" s="6" t="str">
        <f t="shared" si="13"/>
        <v>-</v>
      </c>
      <c r="N134" s="6" t="str">
        <f t="shared" si="13"/>
        <v>-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8" t="s">
        <v>103</v>
      </c>
      <c r="D141" s="29"/>
      <c r="E141" s="29"/>
      <c r="F141" s="30"/>
      <c r="G141" s="28" t="s">
        <v>102</v>
      </c>
      <c r="H141" s="29"/>
      <c r="I141" s="29"/>
      <c r="J141" s="30"/>
      <c r="K141" s="31" t="s">
        <v>58</v>
      </c>
      <c r="L141" s="32"/>
      <c r="M141" s="32"/>
      <c r="N141" s="32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22</v>
      </c>
      <c r="D143" s="10">
        <v>0</v>
      </c>
      <c r="E143" s="10">
        <v>0</v>
      </c>
      <c r="F143" s="10">
        <v>22</v>
      </c>
      <c r="G143" s="10">
        <v>1</v>
      </c>
      <c r="H143" s="10">
        <v>0</v>
      </c>
      <c r="I143" s="10">
        <v>0</v>
      </c>
      <c r="J143" s="10">
        <v>1</v>
      </c>
      <c r="K143" s="6">
        <f>IF(C143=0,"-",(G143-C143)/C143)</f>
        <v>-0.95454545454545459</v>
      </c>
      <c r="L143" s="6" t="str">
        <f t="shared" ref="L143:N147" si="15">IF(D143=0,"-",(H143-D143)/D143)</f>
        <v>-</v>
      </c>
      <c r="M143" s="6" t="str">
        <f t="shared" si="15"/>
        <v>-</v>
      </c>
      <c r="N143" s="6">
        <f t="shared" si="15"/>
        <v>-0.95454545454545459</v>
      </c>
    </row>
    <row r="144" spans="2:14" ht="15" thickBot="1" x14ac:dyDescent="0.25">
      <c r="B144" s="4" t="s">
        <v>72</v>
      </c>
      <c r="C144" s="10">
        <v>1</v>
      </c>
      <c r="D144" s="10">
        <v>0</v>
      </c>
      <c r="E144" s="10">
        <v>0</v>
      </c>
      <c r="F144" s="10">
        <v>1</v>
      </c>
      <c r="G144" s="10">
        <v>0</v>
      </c>
      <c r="H144" s="10">
        <v>0</v>
      </c>
      <c r="I144" s="10">
        <v>0</v>
      </c>
      <c r="J144" s="10">
        <v>0</v>
      </c>
      <c r="K144" s="6">
        <f t="shared" ref="K144:K147" si="16">IF(C144=0,"-",(G144-C144)/C144)</f>
        <v>-1</v>
      </c>
      <c r="L144" s="6" t="str">
        <f t="shared" si="15"/>
        <v>-</v>
      </c>
      <c r="M144" s="6" t="str">
        <f t="shared" si="15"/>
        <v>-</v>
      </c>
      <c r="N144" s="6">
        <f t="shared" si="15"/>
        <v>-1</v>
      </c>
    </row>
    <row r="145" spans="2:14" ht="15" thickBot="1" x14ac:dyDescent="0.25">
      <c r="B145" s="4" t="s">
        <v>73</v>
      </c>
      <c r="C145" s="10">
        <v>0</v>
      </c>
      <c r="D145" s="10">
        <v>0</v>
      </c>
      <c r="E145" s="10">
        <v>0</v>
      </c>
      <c r="F145" s="10">
        <v>0</v>
      </c>
      <c r="G145" s="10">
        <v>4</v>
      </c>
      <c r="H145" s="10">
        <v>0</v>
      </c>
      <c r="I145" s="10">
        <v>0</v>
      </c>
      <c r="J145" s="10">
        <v>4</v>
      </c>
      <c r="K145" s="6" t="str">
        <f t="shared" si="16"/>
        <v>-</v>
      </c>
      <c r="L145" s="6" t="str">
        <f t="shared" si="15"/>
        <v>-</v>
      </c>
      <c r="M145" s="6" t="str">
        <f t="shared" si="15"/>
        <v>-</v>
      </c>
      <c r="N145" s="6" t="str">
        <f t="shared" si="15"/>
        <v>-</v>
      </c>
    </row>
    <row r="146" spans="2:14" ht="15" thickBot="1" x14ac:dyDescent="0.25">
      <c r="B146" s="4" t="s">
        <v>74</v>
      </c>
      <c r="C146" s="10">
        <v>0</v>
      </c>
      <c r="D146" s="10">
        <v>0</v>
      </c>
      <c r="E146" s="10">
        <v>0</v>
      </c>
      <c r="F146" s="10">
        <v>0</v>
      </c>
      <c r="G146" s="10">
        <v>0</v>
      </c>
      <c r="H146" s="10">
        <v>0</v>
      </c>
      <c r="I146" s="10">
        <v>0</v>
      </c>
      <c r="J146" s="10">
        <v>0</v>
      </c>
      <c r="K146" s="6" t="str">
        <f t="shared" si="16"/>
        <v>-</v>
      </c>
      <c r="L146" s="6" t="str">
        <f t="shared" si="15"/>
        <v>-</v>
      </c>
      <c r="M146" s="6" t="str">
        <f t="shared" si="15"/>
        <v>-</v>
      </c>
      <c r="N146" s="6" t="str">
        <f t="shared" si="15"/>
        <v>-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6" t="str">
        <f t="shared" si="16"/>
        <v>-</v>
      </c>
      <c r="L147" s="6" t="str">
        <f t="shared" si="15"/>
        <v>-</v>
      </c>
      <c r="M147" s="6" t="str">
        <f t="shared" si="15"/>
        <v>-</v>
      </c>
      <c r="N147" s="6" t="str">
        <f t="shared" si="15"/>
        <v>-</v>
      </c>
    </row>
    <row r="148" spans="2:14" ht="15" thickBot="1" x14ac:dyDescent="0.25">
      <c r="B148" s="7" t="s">
        <v>68</v>
      </c>
      <c r="C148" s="10">
        <v>23</v>
      </c>
      <c r="D148" s="10">
        <v>0</v>
      </c>
      <c r="E148" s="10">
        <v>0</v>
      </c>
      <c r="F148" s="10">
        <v>23</v>
      </c>
      <c r="G148" s="10">
        <v>5</v>
      </c>
      <c r="H148" s="10">
        <v>0</v>
      </c>
      <c r="I148" s="10">
        <v>0</v>
      </c>
      <c r="J148" s="10">
        <v>5</v>
      </c>
      <c r="K148" s="6">
        <f t="shared" ref="K148" si="17">IF(C148=0,"-",(G148-C148)/C148)</f>
        <v>-0.78260869565217395</v>
      </c>
      <c r="L148" s="6" t="str">
        <f t="shared" ref="L148" si="18">IF(D148=0,"-",(H148-D148)/D148)</f>
        <v>-</v>
      </c>
      <c r="M148" s="6" t="str">
        <f t="shared" ref="M148" si="19">IF(E148=0,"-",(I148-E148)/E148)</f>
        <v>-</v>
      </c>
      <c r="N148" s="6">
        <f t="shared" ref="N148" si="20">IF(F148=0,"-",(J148-F148)/F148)</f>
        <v>-0.78260869565217395</v>
      </c>
    </row>
    <row r="149" spans="2:14" ht="29.25" thickBot="1" x14ac:dyDescent="0.25">
      <c r="B149" s="7" t="s">
        <v>76</v>
      </c>
      <c r="C149" s="6">
        <f t="shared" ref="C149:J150" si="21">IF(C143=0,"-",(C143/(C143+C145)))</f>
        <v>1</v>
      </c>
      <c r="D149" s="6" t="str">
        <f t="shared" si="21"/>
        <v>-</v>
      </c>
      <c r="E149" s="6" t="str">
        <f t="shared" si="21"/>
        <v>-</v>
      </c>
      <c r="F149" s="6">
        <f t="shared" si="21"/>
        <v>1</v>
      </c>
      <c r="G149" s="6">
        <f t="shared" si="21"/>
        <v>0.2</v>
      </c>
      <c r="H149" s="6" t="str">
        <f t="shared" si="21"/>
        <v>-</v>
      </c>
      <c r="I149" s="6" t="str">
        <f t="shared" si="21"/>
        <v>-</v>
      </c>
      <c r="J149" s="6">
        <f t="shared" si="21"/>
        <v>0.2</v>
      </c>
      <c r="K149" s="6">
        <f>IF(OR(C149="-",G149="-"),"-",(G149-C149)/C149)</f>
        <v>-0.8</v>
      </c>
      <c r="L149" s="6" t="str">
        <f t="shared" ref="L149:N150" si="22">IF(OR(D149="-",H149="-"),"-",(H149-D149)/D149)</f>
        <v>-</v>
      </c>
      <c r="M149" s="6" t="str">
        <f t="shared" si="22"/>
        <v>-</v>
      </c>
      <c r="N149" s="6">
        <f t="shared" si="22"/>
        <v>-0.8</v>
      </c>
    </row>
    <row r="150" spans="2:14" ht="29.25" thickBot="1" x14ac:dyDescent="0.25">
      <c r="B150" s="7" t="s">
        <v>77</v>
      </c>
      <c r="C150" s="6">
        <f t="shared" si="21"/>
        <v>1</v>
      </c>
      <c r="D150" s="6" t="str">
        <f t="shared" si="21"/>
        <v>-</v>
      </c>
      <c r="E150" s="6" t="str">
        <f t="shared" si="21"/>
        <v>-</v>
      </c>
      <c r="F150" s="6">
        <f t="shared" si="21"/>
        <v>1</v>
      </c>
      <c r="G150" s="6" t="str">
        <f t="shared" si="21"/>
        <v>-</v>
      </c>
      <c r="H150" s="6" t="str">
        <f t="shared" si="21"/>
        <v>-</v>
      </c>
      <c r="I150" s="6" t="str">
        <f t="shared" si="21"/>
        <v>-</v>
      </c>
      <c r="J150" s="6" t="str">
        <f t="shared" si="21"/>
        <v>-</v>
      </c>
      <c r="K150" s="6" t="str">
        <f>IF(OR(C150="-",G150="-"),"-",(G150-C150)/C150)</f>
        <v>-</v>
      </c>
      <c r="L150" s="6" t="str">
        <f t="shared" si="22"/>
        <v>-</v>
      </c>
      <c r="M150" s="6" t="str">
        <f t="shared" si="22"/>
        <v>-</v>
      </c>
      <c r="N150" s="6" t="str">
        <f t="shared" si="22"/>
        <v>-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102</v>
      </c>
      <c r="E156" s="8" t="s">
        <v>99</v>
      </c>
    </row>
    <row r="157" spans="2:14" ht="15" thickBot="1" x14ac:dyDescent="0.25">
      <c r="B157" s="4" t="s">
        <v>94</v>
      </c>
      <c r="C157" s="19">
        <v>22</v>
      </c>
      <c r="D157" s="19">
        <v>4</v>
      </c>
      <c r="E157" s="18">
        <f>IF(C157=0,"-",(D157-C157)/C157)</f>
        <v>-0.81818181818181823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1</v>
      </c>
      <c r="D158" s="19">
        <v>1</v>
      </c>
      <c r="E158" s="18">
        <f t="shared" ref="E158:E159" si="23">IF(C158=0,"-",(D158-C158)/C158)</f>
        <v>0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0</v>
      </c>
      <c r="D159" s="19">
        <v>0</v>
      </c>
      <c r="E159" s="18" t="str">
        <f t="shared" si="23"/>
        <v>-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0.95652173913043481</v>
      </c>
      <c r="D160" s="18">
        <f>IF(D157=0,"-",D157/(D157+D158+D159))</f>
        <v>0.8</v>
      </c>
      <c r="E160" s="18">
        <f>IF(OR(C160="-",D160="-"),"-",(D160-C160)/C160)</f>
        <v>-0.16363636363636361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102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1</v>
      </c>
      <c r="D166" s="5">
        <v>2</v>
      </c>
      <c r="E166" s="6">
        <f>IF(C166=0,"-",(D166-C166)/C166)</f>
        <v>1</v>
      </c>
    </row>
    <row r="167" spans="2:14" ht="20.100000000000001" customHeight="1" thickBot="1" x14ac:dyDescent="0.25">
      <c r="B167" s="4" t="s">
        <v>41</v>
      </c>
      <c r="C167" s="5">
        <v>0</v>
      </c>
      <c r="D167" s="5">
        <v>0</v>
      </c>
      <c r="E167" s="6" t="str">
        <f t="shared" ref="E167:E168" si="24">IF(C167=0,"-",(D167-C167)/C167)</f>
        <v>-</v>
      </c>
    </row>
    <row r="168" spans="2:14" ht="20.100000000000001" customHeight="1" thickBot="1" x14ac:dyDescent="0.25">
      <c r="B168" s="4" t="s">
        <v>42</v>
      </c>
      <c r="C168" s="5">
        <v>0</v>
      </c>
      <c r="D168" s="5">
        <v>1</v>
      </c>
      <c r="E168" s="6" t="str">
        <f t="shared" si="24"/>
        <v>-</v>
      </c>
    </row>
    <row r="169" spans="2:14" ht="20.100000000000001" customHeight="1" thickBot="1" x14ac:dyDescent="0.25">
      <c r="B169" s="4" t="s">
        <v>98</v>
      </c>
      <c r="C169" s="6">
        <f>IF(C166=0,"-",(C167+C168)/C166)</f>
        <v>0</v>
      </c>
      <c r="D169" s="6">
        <f>IF(D166=0,"-",(D167+D168)/D166)</f>
        <v>0.5</v>
      </c>
      <c r="E169" s="6" t="e">
        <f t="shared" ref="E169:E171" si="25">IF(OR(C169="-",D169="-"),"-",(D169-C169)/C169)</f>
        <v>#DIV/0!</v>
      </c>
    </row>
    <row r="170" spans="2:14" ht="20.100000000000001" customHeight="1" thickBot="1" x14ac:dyDescent="0.25">
      <c r="B170" s="4" t="s">
        <v>39</v>
      </c>
      <c r="C170" s="6" t="s">
        <v>104</v>
      </c>
      <c r="D170" s="6" t="s">
        <v>104</v>
      </c>
      <c r="E170" s="6" t="str">
        <f t="shared" si="25"/>
        <v>-</v>
      </c>
    </row>
    <row r="171" spans="2:14" ht="20.100000000000001" customHeight="1" thickBot="1" x14ac:dyDescent="0.25">
      <c r="B171" s="4" t="s">
        <v>40</v>
      </c>
      <c r="C171" s="6" t="s">
        <v>104</v>
      </c>
      <c r="D171" s="6">
        <v>0.5</v>
      </c>
      <c r="E171" s="6" t="str">
        <f t="shared" si="25"/>
        <v>-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102</v>
      </c>
      <c r="E177" s="8" t="s">
        <v>99</v>
      </c>
    </row>
    <row r="178" spans="2:8" ht="15" thickBot="1" x14ac:dyDescent="0.25">
      <c r="B178" s="15" t="s">
        <v>81</v>
      </c>
      <c r="C178" s="5">
        <v>0</v>
      </c>
      <c r="D178" s="5">
        <v>3</v>
      </c>
      <c r="E178" s="6" t="str">
        <f>IF(C178=0,"-",(D178-C178)/C178)</f>
        <v>-</v>
      </c>
      <c r="H178" s="13"/>
    </row>
    <row r="179" spans="2:8" ht="15" thickBot="1" x14ac:dyDescent="0.25">
      <c r="B179" s="4" t="s">
        <v>43</v>
      </c>
      <c r="C179" s="5">
        <v>0</v>
      </c>
      <c r="D179" s="5">
        <v>3</v>
      </c>
      <c r="E179" s="6" t="str">
        <f t="shared" ref="E179:E185" si="26">IF(C179=0,"-",(D179-C179)/C179)</f>
        <v>-</v>
      </c>
      <c r="H179" s="13"/>
    </row>
    <row r="180" spans="2:8" ht="15" thickBot="1" x14ac:dyDescent="0.25">
      <c r="B180" s="4" t="s">
        <v>47</v>
      </c>
      <c r="C180" s="5">
        <v>0</v>
      </c>
      <c r="D180" s="5">
        <v>0</v>
      </c>
      <c r="E180" s="6" t="str">
        <f t="shared" si="26"/>
        <v>-</v>
      </c>
      <c r="H180" s="13"/>
    </row>
    <row r="181" spans="2:8" ht="15" thickBot="1" x14ac:dyDescent="0.25">
      <c r="B181" s="4" t="s">
        <v>78</v>
      </c>
      <c r="C181" s="5">
        <v>0</v>
      </c>
      <c r="D181" s="5">
        <v>0</v>
      </c>
      <c r="E181" s="6" t="str">
        <f t="shared" si="26"/>
        <v>-</v>
      </c>
      <c r="H181" s="13"/>
    </row>
    <row r="182" spans="2:8" ht="15" thickBot="1" x14ac:dyDescent="0.25">
      <c r="B182" s="15" t="s">
        <v>79</v>
      </c>
      <c r="C182" s="5">
        <v>8</v>
      </c>
      <c r="D182" s="5">
        <v>5</v>
      </c>
      <c r="E182" s="6">
        <f t="shared" si="26"/>
        <v>-0.375</v>
      </c>
      <c r="H182" s="13"/>
    </row>
    <row r="183" spans="2:8" ht="15" thickBot="1" x14ac:dyDescent="0.25">
      <c r="B183" s="4" t="s">
        <v>47</v>
      </c>
      <c r="C183" s="5">
        <v>8</v>
      </c>
      <c r="D183" s="5">
        <v>5</v>
      </c>
      <c r="E183" s="6">
        <f t="shared" si="26"/>
        <v>-0.375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0</v>
      </c>
      <c r="D185" s="5">
        <v>0</v>
      </c>
      <c r="E185" s="6" t="str">
        <f t="shared" si="26"/>
        <v>-</v>
      </c>
      <c r="H185" s="13"/>
    </row>
    <row r="186" spans="2:8" s="22" customFormat="1" x14ac:dyDescent="0.2"/>
    <row r="187" spans="2:8" s="22" customFormat="1" x14ac:dyDescent="0.2"/>
    <row r="196" spans="2:5" ht="42.75" customHeight="1" thickBot="1" x14ac:dyDescent="0.25">
      <c r="C196" s="8" t="s">
        <v>103</v>
      </c>
      <c r="D196" s="8" t="s">
        <v>102</v>
      </c>
      <c r="E196" s="8" t="s">
        <v>99</v>
      </c>
    </row>
    <row r="197" spans="2:5" ht="15" thickBot="1" x14ac:dyDescent="0.25">
      <c r="B197" s="4" t="s">
        <v>82</v>
      </c>
      <c r="C197" s="5">
        <v>1</v>
      </c>
      <c r="D197" s="5">
        <v>0</v>
      </c>
      <c r="E197" s="6">
        <f t="shared" ref="E197:E200" si="27">IF(C197=0,"-",(D197-C197)/C197)</f>
        <v>-1</v>
      </c>
    </row>
    <row r="198" spans="2:5" ht="15" thickBot="1" x14ac:dyDescent="0.25">
      <c r="B198" s="4" t="s">
        <v>83</v>
      </c>
      <c r="C198" s="5">
        <v>0</v>
      </c>
      <c r="D198" s="5">
        <v>0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1</v>
      </c>
      <c r="D199" s="5">
        <v>0</v>
      </c>
      <c r="E199" s="6">
        <f t="shared" si="27"/>
        <v>-1</v>
      </c>
    </row>
    <row r="200" spans="2:5" ht="15" thickBot="1" x14ac:dyDescent="0.25">
      <c r="B200" s="4" t="s">
        <v>85</v>
      </c>
      <c r="C200" s="5">
        <v>1</v>
      </c>
      <c r="D200" s="5">
        <v>0</v>
      </c>
      <c r="E200" s="6">
        <f t="shared" si="27"/>
        <v>-1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102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1</v>
      </c>
      <c r="D208" s="5">
        <v>0</v>
      </c>
      <c r="E208" s="6">
        <f t="shared" si="28"/>
        <v>-1</v>
      </c>
    </row>
    <row r="209" spans="2:5" ht="20.100000000000001" customHeight="1" thickBot="1" x14ac:dyDescent="0.25">
      <c r="B209" s="17" t="s">
        <v>86</v>
      </c>
      <c r="C209" s="5">
        <v>1</v>
      </c>
      <c r="D209" s="5">
        <v>0</v>
      </c>
      <c r="E209" s="6">
        <f t="shared" si="28"/>
        <v>-1</v>
      </c>
    </row>
    <row r="210" spans="2:5" ht="20.100000000000001" customHeight="1" thickBot="1" x14ac:dyDescent="0.25">
      <c r="B210" s="17" t="s">
        <v>87</v>
      </c>
      <c r="C210" s="5">
        <v>0</v>
      </c>
      <c r="D210" s="5">
        <v>0</v>
      </c>
      <c r="E210" s="6" t="str">
        <f t="shared" si="28"/>
        <v>-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0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0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102</v>
      </c>
      <c r="E220" s="8" t="s">
        <v>99</v>
      </c>
    </row>
    <row r="221" spans="2:5" ht="15" thickBot="1" x14ac:dyDescent="0.25">
      <c r="B221" s="16" t="s">
        <v>91</v>
      </c>
      <c r="C221" s="5">
        <v>0</v>
      </c>
      <c r="D221" s="5">
        <v>2</v>
      </c>
      <c r="E221" s="6" t="str">
        <f t="shared" ref="E221:E223" si="30">IF(C221=0,"-",(D221-C221)/C221)</f>
        <v>-</v>
      </c>
    </row>
    <row r="222" spans="2:5" ht="15" thickBot="1" x14ac:dyDescent="0.25">
      <c r="B222" s="16" t="s">
        <v>92</v>
      </c>
      <c r="C222" s="5">
        <v>1</v>
      </c>
      <c r="D222" s="5">
        <v>3</v>
      </c>
      <c r="E222" s="6">
        <f t="shared" si="30"/>
        <v>2</v>
      </c>
    </row>
    <row r="223" spans="2:5" ht="15" thickBot="1" x14ac:dyDescent="0.25">
      <c r="B223" s="16" t="s">
        <v>93</v>
      </c>
      <c r="C223" s="5">
        <v>15</v>
      </c>
      <c r="D223" s="5">
        <v>2</v>
      </c>
      <c r="E223" s="6">
        <f t="shared" si="30"/>
        <v>-0.8666666666666667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1º Trimestre 2021</v>
      </c>
    </row>
    <row r="13" spans="1:5" ht="42.75" customHeight="1" thickBot="1" x14ac:dyDescent="0.25">
      <c r="C13" s="8" t="s">
        <v>103</v>
      </c>
      <c r="D13" s="8" t="s">
        <v>102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1287</v>
      </c>
      <c r="D14" s="5">
        <v>1203</v>
      </c>
      <c r="E14" s="6">
        <f>IF(C14&gt;0,(D14-C14)/C14)</f>
        <v>-6.5268065268065265E-2</v>
      </c>
    </row>
    <row r="15" spans="1:5" ht="20.100000000000001" customHeight="1" thickBot="1" x14ac:dyDescent="0.25">
      <c r="B15" s="4" t="s">
        <v>17</v>
      </c>
      <c r="C15" s="5">
        <v>1238</v>
      </c>
      <c r="D15" s="5">
        <v>1203</v>
      </c>
      <c r="E15" s="6">
        <f t="shared" ref="E15:E25" si="0">IF(C15&gt;0,(D15-C15)/C15)</f>
        <v>-2.827140549273021E-2</v>
      </c>
    </row>
    <row r="16" spans="1:5" ht="20.100000000000001" customHeight="1" thickBot="1" x14ac:dyDescent="0.25">
      <c r="B16" s="4" t="s">
        <v>18</v>
      </c>
      <c r="C16" s="5">
        <v>812</v>
      </c>
      <c r="D16" s="5">
        <v>788</v>
      </c>
      <c r="E16" s="6">
        <f t="shared" si="0"/>
        <v>-2.9556650246305417E-2</v>
      </c>
    </row>
    <row r="17" spans="2:5" ht="20.100000000000001" customHeight="1" thickBot="1" x14ac:dyDescent="0.25">
      <c r="B17" s="4" t="s">
        <v>19</v>
      </c>
      <c r="C17" s="5">
        <v>426</v>
      </c>
      <c r="D17" s="5">
        <v>415</v>
      </c>
      <c r="E17" s="6">
        <f t="shared" si="0"/>
        <v>-2.5821596244131457E-2</v>
      </c>
    </row>
    <row r="18" spans="2:5" ht="20.100000000000001" customHeight="1" thickBot="1" x14ac:dyDescent="0.25">
      <c r="B18" s="4" t="s">
        <v>100</v>
      </c>
      <c r="C18" s="5">
        <v>3</v>
      </c>
      <c r="D18" s="5">
        <v>2</v>
      </c>
      <c r="E18" s="6">
        <f>IF(C18=0,"-",(D18-C18)/C18)</f>
        <v>-0.33333333333333331</v>
      </c>
    </row>
    <row r="19" spans="2:5" ht="20.100000000000001" customHeight="1" thickBot="1" x14ac:dyDescent="0.25">
      <c r="B19" s="4" t="s">
        <v>101</v>
      </c>
      <c r="C19" s="5">
        <v>0</v>
      </c>
      <c r="D19" s="5">
        <v>0</v>
      </c>
      <c r="E19" s="6" t="str">
        <f>IF(C19=0,"-",(D19-C19)/C19)</f>
        <v>-</v>
      </c>
    </row>
    <row r="20" spans="2:5" ht="20.100000000000001" customHeight="1" thickBot="1" x14ac:dyDescent="0.25">
      <c r="B20" s="4" t="s">
        <v>20</v>
      </c>
      <c r="C20" s="6">
        <f>C17/C15</f>
        <v>0.34410339256865913</v>
      </c>
      <c r="D20" s="6">
        <f>D17/D15</f>
        <v>0.34497090606816294</v>
      </c>
      <c r="E20" s="6">
        <f t="shared" si="0"/>
        <v>2.5210838318913643E-3</v>
      </c>
    </row>
    <row r="21" spans="2:5" ht="30" customHeight="1" thickBot="1" x14ac:dyDescent="0.25">
      <c r="B21" s="4" t="s">
        <v>23</v>
      </c>
      <c r="C21" s="5">
        <v>131</v>
      </c>
      <c r="D21" s="5">
        <v>87</v>
      </c>
      <c r="E21" s="6">
        <f t="shared" si="0"/>
        <v>-0.33587786259541985</v>
      </c>
    </row>
    <row r="22" spans="2:5" ht="20.100000000000001" customHeight="1" thickBot="1" x14ac:dyDescent="0.25">
      <c r="B22" s="4" t="s">
        <v>24</v>
      </c>
      <c r="C22" s="5">
        <v>78</v>
      </c>
      <c r="D22" s="5">
        <v>51</v>
      </c>
      <c r="E22" s="6">
        <f t="shared" si="0"/>
        <v>-0.34615384615384615</v>
      </c>
    </row>
    <row r="23" spans="2:5" ht="20.100000000000001" customHeight="1" thickBot="1" x14ac:dyDescent="0.25">
      <c r="B23" s="4" t="s">
        <v>25</v>
      </c>
      <c r="C23" s="5">
        <v>53</v>
      </c>
      <c r="D23" s="5">
        <v>36</v>
      </c>
      <c r="E23" s="6">
        <f t="shared" si="0"/>
        <v>-0.32075471698113206</v>
      </c>
    </row>
    <row r="24" spans="2:5" ht="20.100000000000001" customHeight="1" thickBot="1" x14ac:dyDescent="0.25">
      <c r="B24" s="4" t="s">
        <v>21</v>
      </c>
      <c r="C24" s="6">
        <f>C23/C21</f>
        <v>0.40458015267175573</v>
      </c>
      <c r="D24" s="6">
        <f t="shared" ref="D24" si="1">D23/D21</f>
        <v>0.41379310344827586</v>
      </c>
      <c r="E24" s="6">
        <f t="shared" si="0"/>
        <v>2.2771633051398794E-2</v>
      </c>
    </row>
    <row r="25" spans="2:5" ht="20.100000000000001" customHeight="1" thickBot="1" x14ac:dyDescent="0.25">
      <c r="B25" s="7" t="s">
        <v>26</v>
      </c>
      <c r="C25" s="6">
        <v>0.10849637001644097</v>
      </c>
      <c r="D25" s="6">
        <v>0.10581442805674397</v>
      </c>
      <c r="E25" s="6">
        <f t="shared" si="0"/>
        <v>-2.4719186082360067E-2</v>
      </c>
    </row>
    <row r="33" spans="2:5" ht="42.75" customHeight="1" thickBot="1" x14ac:dyDescent="0.25">
      <c r="C33" s="8" t="s">
        <v>103</v>
      </c>
      <c r="D33" s="8" t="s">
        <v>102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161</v>
      </c>
      <c r="D34" s="5">
        <v>155</v>
      </c>
      <c r="E34" s="6">
        <f>IF(C34&gt;0,(D34-C34)/C34,"-")</f>
        <v>-3.7267080745341616E-2</v>
      </c>
    </row>
    <row r="35" spans="2:5" ht="20.100000000000001" customHeight="1" thickBot="1" x14ac:dyDescent="0.25">
      <c r="B35" s="4" t="s">
        <v>29</v>
      </c>
      <c r="C35" s="5">
        <v>5</v>
      </c>
      <c r="D35" s="5">
        <v>0</v>
      </c>
      <c r="E35" s="6">
        <f t="shared" ref="E35:E37" si="2">IF(C35&gt;0,(D35-C35)/C35,"-")</f>
        <v>-1</v>
      </c>
    </row>
    <row r="36" spans="2:5" ht="20.100000000000001" customHeight="1" thickBot="1" x14ac:dyDescent="0.25">
      <c r="B36" s="4" t="s">
        <v>28</v>
      </c>
      <c r="C36" s="5">
        <v>81</v>
      </c>
      <c r="D36" s="5">
        <v>88</v>
      </c>
      <c r="E36" s="6">
        <f t="shared" si="2"/>
        <v>8.6419753086419748E-2</v>
      </c>
    </row>
    <row r="37" spans="2:5" ht="20.100000000000001" customHeight="1" thickBot="1" x14ac:dyDescent="0.25">
      <c r="B37" s="4" t="s">
        <v>30</v>
      </c>
      <c r="C37" s="5">
        <v>75</v>
      </c>
      <c r="D37" s="5">
        <v>67</v>
      </c>
      <c r="E37" s="6">
        <f t="shared" si="2"/>
        <v>-0.10666666666666667</v>
      </c>
    </row>
    <row r="43" spans="2:5" ht="42.75" customHeight="1" thickBot="1" x14ac:dyDescent="0.25">
      <c r="C43" s="8" t="s">
        <v>103</v>
      </c>
      <c r="D43" s="8" t="s">
        <v>102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229</v>
      </c>
      <c r="D44" s="5">
        <v>236</v>
      </c>
      <c r="E44" s="6">
        <f>IF(C44&gt;0,(D44-C44)/C44,"-")</f>
        <v>3.0567685589519649E-2</v>
      </c>
    </row>
    <row r="45" spans="2:5" ht="20.100000000000001" customHeight="1" thickBot="1" x14ac:dyDescent="0.25">
      <c r="B45" s="4" t="s">
        <v>34</v>
      </c>
      <c r="C45" s="5">
        <v>16</v>
      </c>
      <c r="D45" s="5">
        <v>15</v>
      </c>
      <c r="E45" s="6">
        <f t="shared" ref="E45:E51" si="3">IF(C45&gt;0,(D45-C45)/C45,"-")</f>
        <v>-6.25E-2</v>
      </c>
    </row>
    <row r="46" spans="2:5" ht="20.100000000000001" customHeight="1" thickBot="1" x14ac:dyDescent="0.25">
      <c r="B46" s="4" t="s">
        <v>31</v>
      </c>
      <c r="C46" s="5">
        <v>11</v>
      </c>
      <c r="D46" s="5">
        <v>11</v>
      </c>
      <c r="E46" s="6">
        <f t="shared" si="3"/>
        <v>0</v>
      </c>
    </row>
    <row r="47" spans="2:5" ht="20.100000000000001" customHeight="1" thickBot="1" x14ac:dyDescent="0.25">
      <c r="B47" s="4" t="s">
        <v>32</v>
      </c>
      <c r="C47" s="5">
        <v>456</v>
      </c>
      <c r="D47" s="5">
        <v>555</v>
      </c>
      <c r="E47" s="6">
        <f t="shared" si="3"/>
        <v>0.21710526315789475</v>
      </c>
    </row>
    <row r="48" spans="2:5" ht="20.100000000000001" customHeight="1" thickBot="1" x14ac:dyDescent="0.25">
      <c r="B48" s="4" t="s">
        <v>35</v>
      </c>
      <c r="C48" s="5">
        <v>287</v>
      </c>
      <c r="D48" s="5">
        <v>360</v>
      </c>
      <c r="E48" s="6">
        <f t="shared" si="3"/>
        <v>0.25435540069686413</v>
      </c>
    </row>
    <row r="49" spans="2:5" ht="20.100000000000001" customHeight="1" thickBot="1" x14ac:dyDescent="0.25">
      <c r="B49" s="4" t="s">
        <v>67</v>
      </c>
      <c r="C49" s="5">
        <v>216</v>
      </c>
      <c r="D49" s="5">
        <v>142</v>
      </c>
      <c r="E49" s="6">
        <f t="shared" si="3"/>
        <v>-0.34259259259259262</v>
      </c>
    </row>
    <row r="50" spans="2:5" ht="20.100000000000001" customHeight="1" collapsed="1" thickBot="1" x14ac:dyDescent="0.25">
      <c r="B50" s="4" t="s">
        <v>36</v>
      </c>
      <c r="C50" s="6">
        <f>C44/(C44+C45)</f>
        <v>0.9346938775510204</v>
      </c>
      <c r="D50" s="6">
        <f>D44/(D44+D45)</f>
        <v>0.94023904382470125</v>
      </c>
      <c r="E50" s="6">
        <f t="shared" si="3"/>
        <v>5.9326014718419535E-3</v>
      </c>
    </row>
    <row r="51" spans="2:5" ht="20.100000000000001" customHeight="1" thickBot="1" x14ac:dyDescent="0.25">
      <c r="B51" s="4" t="s">
        <v>37</v>
      </c>
      <c r="C51" s="6">
        <f>C47/(C46+C47)</f>
        <v>0.97644539614561032</v>
      </c>
      <c r="D51" s="6">
        <f t="shared" ref="D51" si="4">D47/(D46+D47)</f>
        <v>0.98056537102473496</v>
      </c>
      <c r="E51" s="6">
        <f t="shared" si="3"/>
        <v>4.2193602380508847E-3</v>
      </c>
    </row>
    <row r="57" spans="2:5" ht="42.75" customHeight="1" thickBot="1" x14ac:dyDescent="0.25">
      <c r="C57" s="8" t="s">
        <v>103</v>
      </c>
      <c r="D57" s="8" t="s">
        <v>102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248</v>
      </c>
      <c r="D58" s="5">
        <v>252</v>
      </c>
      <c r="E58" s="6">
        <f>IF(C58&gt;0,(D58-C58)/C58,"-")</f>
        <v>1.6129032258064516E-2</v>
      </c>
    </row>
    <row r="59" spans="2:5" ht="20.100000000000001" customHeight="1" thickBot="1" x14ac:dyDescent="0.25">
      <c r="B59" s="4" t="s">
        <v>41</v>
      </c>
      <c r="C59" s="5">
        <v>131</v>
      </c>
      <c r="D59" s="5">
        <v>149</v>
      </c>
      <c r="E59" s="6">
        <f t="shared" ref="E59:E63" si="5">IF(C59&gt;0,(D59-C59)/C59,"-")</f>
        <v>0.13740458015267176</v>
      </c>
    </row>
    <row r="60" spans="2:5" ht="20.100000000000001" customHeight="1" thickBot="1" x14ac:dyDescent="0.25">
      <c r="B60" s="4" t="s">
        <v>42</v>
      </c>
      <c r="C60" s="5">
        <v>98</v>
      </c>
      <c r="D60" s="5">
        <v>88</v>
      </c>
      <c r="E60" s="6">
        <f t="shared" si="5"/>
        <v>-0.10204081632653061</v>
      </c>
    </row>
    <row r="61" spans="2:5" ht="20.100000000000001" customHeight="1" collapsed="1" thickBot="1" x14ac:dyDescent="0.25">
      <c r="B61" s="4" t="s">
        <v>98</v>
      </c>
      <c r="C61" s="6">
        <f>(C59+C60)/C58</f>
        <v>0.92338709677419351</v>
      </c>
      <c r="D61" s="6">
        <f>(D59+D60)/D58</f>
        <v>0.94047619047619047</v>
      </c>
      <c r="E61" s="6">
        <f t="shared" si="5"/>
        <v>1.8506966105219416E-2</v>
      </c>
    </row>
    <row r="62" spans="2:5" ht="20.100000000000001" customHeight="1" thickBot="1" x14ac:dyDescent="0.25">
      <c r="B62" s="4" t="s">
        <v>39</v>
      </c>
      <c r="C62" s="6">
        <v>0.91608391608391604</v>
      </c>
      <c r="D62" s="6">
        <v>0.92546583850931674</v>
      </c>
      <c r="E62" s="6">
        <f t="shared" si="5"/>
        <v>1.0241335166658781E-2</v>
      </c>
    </row>
    <row r="63" spans="2:5" ht="20.100000000000001" customHeight="1" thickBot="1" x14ac:dyDescent="0.25">
      <c r="B63" s="4" t="s">
        <v>40</v>
      </c>
      <c r="C63" s="6">
        <v>0.93333333333333335</v>
      </c>
      <c r="D63" s="6">
        <v>0.96703296703296704</v>
      </c>
      <c r="E63" s="6">
        <f t="shared" si="5"/>
        <v>3.6106750392464665E-2</v>
      </c>
    </row>
    <row r="64" spans="2:5" ht="15" thickBot="1" x14ac:dyDescent="0.25">
      <c r="E64" s="6"/>
    </row>
    <row r="69" spans="2:10" ht="42.75" customHeight="1" thickBot="1" x14ac:dyDescent="0.25">
      <c r="C69" s="8" t="s">
        <v>103</v>
      </c>
      <c r="D69" s="8" t="s">
        <v>102</v>
      </c>
      <c r="E69" s="8" t="s">
        <v>99</v>
      </c>
    </row>
    <row r="70" spans="2:10" ht="20.100000000000001" customHeight="1" thickBot="1" x14ac:dyDescent="0.25">
      <c r="B70" s="4" t="s">
        <v>44</v>
      </c>
      <c r="C70" s="5">
        <v>1533</v>
      </c>
      <c r="D70" s="5">
        <v>1524</v>
      </c>
      <c r="E70" s="6">
        <f>IF(C70&gt;0,(D70-C70)/C70,"-")</f>
        <v>-5.8708414872798431E-3</v>
      </c>
    </row>
    <row r="71" spans="2:10" ht="20.100000000000001" customHeight="1" thickBot="1" x14ac:dyDescent="0.25">
      <c r="B71" s="4" t="s">
        <v>45</v>
      </c>
      <c r="C71" s="5">
        <v>530</v>
      </c>
      <c r="D71" s="5">
        <v>432</v>
      </c>
      <c r="E71" s="6">
        <f t="shared" ref="E71:E77" si="6">IF(C71&gt;0,(D71-C71)/C71,"-")</f>
        <v>-0.18490566037735848</v>
      </c>
    </row>
    <row r="72" spans="2:10" ht="20.100000000000001" customHeight="1" thickBot="1" x14ac:dyDescent="0.25">
      <c r="B72" s="4" t="s">
        <v>43</v>
      </c>
      <c r="C72" s="5">
        <v>6</v>
      </c>
      <c r="D72" s="5">
        <v>7</v>
      </c>
      <c r="E72" s="6">
        <f t="shared" si="6"/>
        <v>0.16666666666666666</v>
      </c>
    </row>
    <row r="73" spans="2:10" ht="20.100000000000001" customHeight="1" thickBot="1" x14ac:dyDescent="0.25">
      <c r="B73" s="4" t="s">
        <v>46</v>
      </c>
      <c r="C73" s="5">
        <v>620</v>
      </c>
      <c r="D73" s="5">
        <v>698</v>
      </c>
      <c r="E73" s="6">
        <f t="shared" si="6"/>
        <v>0.12580645161290321</v>
      </c>
    </row>
    <row r="74" spans="2:10" ht="20.100000000000001" customHeight="1" thickBot="1" x14ac:dyDescent="0.25">
      <c r="B74" s="4" t="s">
        <v>47</v>
      </c>
      <c r="C74" s="5">
        <v>328</v>
      </c>
      <c r="D74" s="5">
        <v>342</v>
      </c>
      <c r="E74" s="6">
        <f t="shared" si="6"/>
        <v>4.2682926829268296E-2</v>
      </c>
    </row>
    <row r="75" spans="2:10" ht="20.100000000000001" customHeight="1" thickBot="1" x14ac:dyDescent="0.25">
      <c r="B75" s="4" t="s">
        <v>48</v>
      </c>
      <c r="C75" s="5">
        <v>48</v>
      </c>
      <c r="D75" s="5">
        <v>45</v>
      </c>
      <c r="E75" s="6">
        <f t="shared" si="6"/>
        <v>-6.25E-2</v>
      </c>
    </row>
    <row r="76" spans="2:10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10" ht="20.100000000000001" customHeight="1" thickBot="1" x14ac:dyDescent="0.25">
      <c r="B77" s="4" t="s">
        <v>50</v>
      </c>
      <c r="C77" s="5">
        <v>1</v>
      </c>
      <c r="D77" s="5">
        <v>0</v>
      </c>
      <c r="E77" s="6">
        <f t="shared" si="6"/>
        <v>-1</v>
      </c>
    </row>
    <row r="78" spans="2:10" x14ac:dyDescent="0.2">
      <c r="B78" s="22"/>
      <c r="C78" s="22"/>
      <c r="D78" s="22"/>
      <c r="E78" s="22"/>
      <c r="F78" s="22"/>
      <c r="G78" s="22"/>
      <c r="H78" s="22"/>
      <c r="I78" s="22"/>
      <c r="J78" s="22"/>
    </row>
    <row r="79" spans="2:10" x14ac:dyDescent="0.2">
      <c r="B79" s="22"/>
      <c r="C79" s="22"/>
      <c r="D79" s="22"/>
      <c r="E79" s="22"/>
      <c r="F79" s="22"/>
      <c r="G79" s="22"/>
      <c r="H79" s="22"/>
      <c r="I79" s="22"/>
      <c r="J79" s="22"/>
    </row>
    <row r="89" spans="2:5" ht="42.75" customHeight="1" thickBot="1" x14ac:dyDescent="0.25">
      <c r="C89" s="8" t="s">
        <v>103</v>
      </c>
      <c r="D89" s="8" t="s">
        <v>102</v>
      </c>
      <c r="E89" s="8" t="s">
        <v>99</v>
      </c>
    </row>
    <row r="90" spans="2:5" ht="29.25" thickBot="1" x14ac:dyDescent="0.25">
      <c r="B90" s="4" t="s">
        <v>51</v>
      </c>
      <c r="C90" s="5">
        <v>118</v>
      </c>
      <c r="D90" s="5">
        <v>137</v>
      </c>
      <c r="E90" s="6">
        <f>IF(C90&gt;0,(D90-C90)/C90,"-")</f>
        <v>0.16101694915254236</v>
      </c>
    </row>
    <row r="91" spans="2:5" ht="29.25" thickBot="1" x14ac:dyDescent="0.25">
      <c r="B91" s="4" t="s">
        <v>52</v>
      </c>
      <c r="C91" s="5">
        <v>66</v>
      </c>
      <c r="D91" s="5">
        <v>83</v>
      </c>
      <c r="E91" s="6">
        <f t="shared" ref="E91:E93" si="7">IF(C91&gt;0,(D91-C91)/C91,"-")</f>
        <v>0.25757575757575757</v>
      </c>
    </row>
    <row r="92" spans="2:5" ht="29.25" customHeight="1" thickBot="1" x14ac:dyDescent="0.25">
      <c r="B92" s="4" t="s">
        <v>53</v>
      </c>
      <c r="C92" s="5">
        <v>93</v>
      </c>
      <c r="D92" s="5">
        <v>81</v>
      </c>
      <c r="E92" s="6">
        <f t="shared" si="7"/>
        <v>-0.12903225806451613</v>
      </c>
    </row>
    <row r="93" spans="2:5" ht="29.25" customHeight="1" thickBot="1" x14ac:dyDescent="0.25">
      <c r="B93" s="4" t="s">
        <v>54</v>
      </c>
      <c r="C93" s="6">
        <f>(C90+C91)/(C90+C91+C92)</f>
        <v>0.66425992779783394</v>
      </c>
      <c r="D93" s="6">
        <f>(D90+D91)/(D90+D91+D92)</f>
        <v>0.73089700996677742</v>
      </c>
      <c r="E93" s="6">
        <f t="shared" si="7"/>
        <v>0.10031778130868123</v>
      </c>
    </row>
    <row r="99" spans="2:5" ht="42.75" customHeight="1" thickBot="1" x14ac:dyDescent="0.25">
      <c r="C99" s="8" t="s">
        <v>103</v>
      </c>
      <c r="D99" s="8" t="s">
        <v>102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286</v>
      </c>
      <c r="D100" s="5">
        <v>308</v>
      </c>
      <c r="E100" s="6">
        <f>IF(C100&gt;0,(D100-C100)/C100,"-")</f>
        <v>7.6923076923076927E-2</v>
      </c>
    </row>
    <row r="101" spans="2:5" ht="20.100000000000001" customHeight="1" thickBot="1" x14ac:dyDescent="0.25">
      <c r="B101" s="4" t="s">
        <v>41</v>
      </c>
      <c r="C101" s="5">
        <v>118</v>
      </c>
      <c r="D101" s="5">
        <v>132</v>
      </c>
      <c r="E101" s="6">
        <f t="shared" ref="E101:E105" si="8">IF(C101&gt;0,(D101-C101)/C101,"-")</f>
        <v>0.11864406779661017</v>
      </c>
    </row>
    <row r="102" spans="2:5" ht="20.100000000000001" customHeight="1" thickBot="1" x14ac:dyDescent="0.25">
      <c r="B102" s="4" t="s">
        <v>42</v>
      </c>
      <c r="C102" s="5">
        <v>68</v>
      </c>
      <c r="D102" s="5">
        <v>91</v>
      </c>
      <c r="E102" s="6">
        <f t="shared" si="8"/>
        <v>0.33823529411764708</v>
      </c>
    </row>
    <row r="103" spans="2:5" ht="20.100000000000001" customHeight="1" thickBot="1" x14ac:dyDescent="0.25">
      <c r="B103" s="4" t="s">
        <v>98</v>
      </c>
      <c r="C103" s="6">
        <f>(C101+C102)/C100</f>
        <v>0.65034965034965031</v>
      </c>
      <c r="D103" s="6">
        <f>(D101+D102)/D100</f>
        <v>0.72402597402597402</v>
      </c>
      <c r="E103" s="6">
        <f t="shared" si="8"/>
        <v>0.11328725038402464</v>
      </c>
    </row>
    <row r="104" spans="2:5" ht="20.100000000000001" customHeight="1" thickBot="1" x14ac:dyDescent="0.25">
      <c r="B104" s="4" t="s">
        <v>39</v>
      </c>
      <c r="C104" s="6">
        <v>0.67816091954022983</v>
      </c>
      <c r="D104" s="6">
        <v>0.7415730337078652</v>
      </c>
      <c r="E104" s="6">
        <f t="shared" si="8"/>
        <v>9.3505998857360634E-2</v>
      </c>
    </row>
    <row r="105" spans="2:5" ht="20.100000000000001" customHeight="1" thickBot="1" x14ac:dyDescent="0.25">
      <c r="B105" s="4" t="s">
        <v>40</v>
      </c>
      <c r="C105" s="6">
        <v>0.6071428571428571</v>
      </c>
      <c r="D105" s="6">
        <v>0.7</v>
      </c>
      <c r="E105" s="6">
        <f t="shared" si="8"/>
        <v>0.15294117647058825</v>
      </c>
    </row>
    <row r="111" spans="2:5" ht="42.75" customHeight="1" thickBot="1" x14ac:dyDescent="0.25">
      <c r="C111" s="8" t="s">
        <v>103</v>
      </c>
      <c r="D111" s="8" t="s">
        <v>102</v>
      </c>
      <c r="E111" s="8" t="s">
        <v>99</v>
      </c>
    </row>
    <row r="112" spans="2:5" ht="15" thickBot="1" x14ac:dyDescent="0.25">
      <c r="B112" s="4" t="s">
        <v>55</v>
      </c>
      <c r="C112" s="5">
        <v>273</v>
      </c>
      <c r="D112" s="5">
        <v>355</v>
      </c>
      <c r="E112" s="6">
        <f>IF(C112&gt;0,(D112-C112)/C112,"-")</f>
        <v>0.30036630036630035</v>
      </c>
    </row>
    <row r="113" spans="2:14" ht="15" thickBot="1" x14ac:dyDescent="0.25">
      <c r="B113" s="4" t="s">
        <v>56</v>
      </c>
      <c r="C113" s="5">
        <v>183</v>
      </c>
      <c r="D113" s="5">
        <v>282</v>
      </c>
      <c r="E113" s="6">
        <f t="shared" ref="E113:E114" si="9">IF(C113&gt;0,(D113-C113)/C113,"-")</f>
        <v>0.54098360655737709</v>
      </c>
    </row>
    <row r="114" spans="2:14" ht="15" thickBot="1" x14ac:dyDescent="0.25">
      <c r="B114" s="4" t="s">
        <v>57</v>
      </c>
      <c r="C114" s="5">
        <v>90</v>
      </c>
      <c r="D114" s="5">
        <v>73</v>
      </c>
      <c r="E114" s="6">
        <f t="shared" si="9"/>
        <v>-0.18888888888888888</v>
      </c>
    </row>
    <row r="115" spans="2:14" s="22" customFormat="1" x14ac:dyDescent="0.2"/>
    <row r="116" spans="2:14" s="22" customFormat="1" x14ac:dyDescent="0.2"/>
    <row r="126" spans="2:14" ht="26.25" customHeight="1" thickBot="1" x14ac:dyDescent="0.25">
      <c r="C126" s="28" t="s">
        <v>103</v>
      </c>
      <c r="D126" s="29"/>
      <c r="E126" s="29"/>
      <c r="F126" s="30"/>
      <c r="G126" s="28" t="s">
        <v>102</v>
      </c>
      <c r="H126" s="29"/>
      <c r="I126" s="29"/>
      <c r="J126" s="30"/>
      <c r="K126" s="31" t="s">
        <v>58</v>
      </c>
      <c r="L126" s="32"/>
      <c r="M126" s="32"/>
      <c r="N126" s="32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1</v>
      </c>
      <c r="D128" s="10">
        <v>1</v>
      </c>
      <c r="E128" s="10">
        <v>0</v>
      </c>
      <c r="F128" s="10">
        <v>2</v>
      </c>
      <c r="G128" s="10">
        <v>4</v>
      </c>
      <c r="H128" s="10">
        <v>2</v>
      </c>
      <c r="I128" s="10">
        <v>0</v>
      </c>
      <c r="J128" s="10">
        <v>6</v>
      </c>
      <c r="K128" s="6">
        <f>IF(C128=0,"-",(G128-C128)/C128)</f>
        <v>3</v>
      </c>
      <c r="L128" s="6">
        <f t="shared" ref="L128:N133" si="10">IF(D128=0,"-",(H128-D128)/D128)</f>
        <v>1</v>
      </c>
      <c r="M128" s="6" t="str">
        <f t="shared" si="10"/>
        <v>-</v>
      </c>
      <c r="N128" s="6">
        <f t="shared" si="10"/>
        <v>2</v>
      </c>
    </row>
    <row r="129" spans="2:14" ht="15" thickBot="1" x14ac:dyDescent="0.25">
      <c r="B129" s="4" t="s">
        <v>64</v>
      </c>
      <c r="C129" s="10">
        <v>4</v>
      </c>
      <c r="D129" s="10">
        <v>0</v>
      </c>
      <c r="E129" s="10">
        <v>0</v>
      </c>
      <c r="F129" s="10">
        <v>4</v>
      </c>
      <c r="G129" s="10">
        <v>0</v>
      </c>
      <c r="H129" s="10">
        <v>0</v>
      </c>
      <c r="I129" s="10">
        <v>0</v>
      </c>
      <c r="J129" s="10">
        <v>0</v>
      </c>
      <c r="K129" s="6">
        <f t="shared" ref="K129:K133" si="11">IF(C129=0,"-",(G129-C129)/C129)</f>
        <v>-1</v>
      </c>
      <c r="L129" s="6" t="str">
        <f t="shared" si="10"/>
        <v>-</v>
      </c>
      <c r="M129" s="6" t="str">
        <f t="shared" si="10"/>
        <v>-</v>
      </c>
      <c r="N129" s="6">
        <f t="shared" si="10"/>
        <v>-1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5</v>
      </c>
      <c r="D133" s="10">
        <v>1</v>
      </c>
      <c r="E133" s="10">
        <v>0</v>
      </c>
      <c r="F133" s="10">
        <v>6</v>
      </c>
      <c r="G133" s="10">
        <v>4</v>
      </c>
      <c r="H133" s="10">
        <v>2</v>
      </c>
      <c r="I133" s="10">
        <v>0</v>
      </c>
      <c r="J133" s="10">
        <v>6</v>
      </c>
      <c r="K133" s="6">
        <f t="shared" si="11"/>
        <v>-0.2</v>
      </c>
      <c r="L133" s="6">
        <f t="shared" si="10"/>
        <v>1</v>
      </c>
      <c r="M133" s="6" t="str">
        <f t="shared" si="10"/>
        <v>-</v>
      </c>
      <c r="N133" s="6">
        <f t="shared" si="10"/>
        <v>0</v>
      </c>
    </row>
    <row r="134" spans="2:14" ht="15" thickBot="1" x14ac:dyDescent="0.25">
      <c r="B134" s="4" t="s">
        <v>36</v>
      </c>
      <c r="C134" s="6">
        <f>IF(C128=0,"-",C128/(C128+C129))</f>
        <v>0.2</v>
      </c>
      <c r="D134" s="6">
        <f>IF(D128=0,"-",D128/(D128+D129))</f>
        <v>1</v>
      </c>
      <c r="E134" s="6" t="str">
        <f t="shared" ref="E134:J134" si="12">IF(E128=0,"-",E128/(E128+E129))</f>
        <v>-</v>
      </c>
      <c r="F134" s="6">
        <f t="shared" si="12"/>
        <v>0.33333333333333331</v>
      </c>
      <c r="G134" s="6">
        <f t="shared" si="12"/>
        <v>1</v>
      </c>
      <c r="H134" s="6">
        <f t="shared" si="12"/>
        <v>1</v>
      </c>
      <c r="I134" s="6" t="str">
        <f t="shared" si="12"/>
        <v>-</v>
      </c>
      <c r="J134" s="6">
        <f t="shared" si="12"/>
        <v>1</v>
      </c>
      <c r="K134" s="6">
        <f>IF(OR(C134="-",G134="-"),"-",(G134-C134)/C134)</f>
        <v>4</v>
      </c>
      <c r="L134" s="6">
        <f t="shared" ref="L134:N135" si="13">IF(OR(D134="-",H134="-"),"-",(H134-D134)/D134)</f>
        <v>0</v>
      </c>
      <c r="M134" s="6" t="str">
        <f t="shared" si="13"/>
        <v>-</v>
      </c>
      <c r="N134" s="6">
        <f t="shared" si="13"/>
        <v>2.0000000000000004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8" t="s">
        <v>103</v>
      </c>
      <c r="D141" s="29"/>
      <c r="E141" s="29"/>
      <c r="F141" s="30"/>
      <c r="G141" s="28" t="s">
        <v>102</v>
      </c>
      <c r="H141" s="29"/>
      <c r="I141" s="29"/>
      <c r="J141" s="30"/>
      <c r="K141" s="31" t="s">
        <v>58</v>
      </c>
      <c r="L141" s="32"/>
      <c r="M141" s="32"/>
      <c r="N141" s="32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8</v>
      </c>
      <c r="D143" s="10">
        <v>0</v>
      </c>
      <c r="E143" s="10">
        <v>0</v>
      </c>
      <c r="F143" s="10">
        <v>8</v>
      </c>
      <c r="G143" s="10">
        <v>15</v>
      </c>
      <c r="H143" s="10">
        <v>0</v>
      </c>
      <c r="I143" s="10">
        <v>0</v>
      </c>
      <c r="J143" s="10">
        <v>15</v>
      </c>
      <c r="K143" s="6">
        <f>IF(C143=0,"-",(G143-C143)/C143)</f>
        <v>0.875</v>
      </c>
      <c r="L143" s="6" t="str">
        <f t="shared" ref="L143:N147" si="15">IF(D143=0,"-",(H143-D143)/D143)</f>
        <v>-</v>
      </c>
      <c r="M143" s="6" t="str">
        <f t="shared" si="15"/>
        <v>-</v>
      </c>
      <c r="N143" s="6">
        <f t="shared" si="15"/>
        <v>0.875</v>
      </c>
    </row>
    <row r="144" spans="2:14" ht="15" thickBot="1" x14ac:dyDescent="0.25">
      <c r="B144" s="4" t="s">
        <v>72</v>
      </c>
      <c r="C144" s="10">
        <v>1</v>
      </c>
      <c r="D144" s="10">
        <v>0</v>
      </c>
      <c r="E144" s="10">
        <v>0</v>
      </c>
      <c r="F144" s="10">
        <v>1</v>
      </c>
      <c r="G144" s="10">
        <v>3</v>
      </c>
      <c r="H144" s="10">
        <v>0</v>
      </c>
      <c r="I144" s="10">
        <v>0</v>
      </c>
      <c r="J144" s="10">
        <v>3</v>
      </c>
      <c r="K144" s="6">
        <f t="shared" ref="K144:K147" si="16">IF(C144=0,"-",(G144-C144)/C144)</f>
        <v>2</v>
      </c>
      <c r="L144" s="6" t="str">
        <f t="shared" si="15"/>
        <v>-</v>
      </c>
      <c r="M144" s="6" t="str">
        <f t="shared" si="15"/>
        <v>-</v>
      </c>
      <c r="N144" s="6">
        <f t="shared" si="15"/>
        <v>2</v>
      </c>
    </row>
    <row r="145" spans="2:14" ht="15" thickBot="1" x14ac:dyDescent="0.25">
      <c r="B145" s="4" t="s">
        <v>73</v>
      </c>
      <c r="C145" s="10">
        <v>39</v>
      </c>
      <c r="D145" s="10">
        <v>0</v>
      </c>
      <c r="E145" s="10">
        <v>1</v>
      </c>
      <c r="F145" s="10">
        <v>40</v>
      </c>
      <c r="G145" s="10">
        <v>43</v>
      </c>
      <c r="H145" s="10">
        <v>0</v>
      </c>
      <c r="I145" s="10">
        <v>1</v>
      </c>
      <c r="J145" s="10">
        <v>44</v>
      </c>
      <c r="K145" s="6">
        <f t="shared" si="16"/>
        <v>0.10256410256410256</v>
      </c>
      <c r="L145" s="6" t="str">
        <f t="shared" si="15"/>
        <v>-</v>
      </c>
      <c r="M145" s="6">
        <f t="shared" si="15"/>
        <v>0</v>
      </c>
      <c r="N145" s="6">
        <f t="shared" si="15"/>
        <v>0.1</v>
      </c>
    </row>
    <row r="146" spans="2:14" ht="15" thickBot="1" x14ac:dyDescent="0.25">
      <c r="B146" s="4" t="s">
        <v>74</v>
      </c>
      <c r="C146" s="10">
        <v>7</v>
      </c>
      <c r="D146" s="10">
        <v>0</v>
      </c>
      <c r="E146" s="10">
        <v>0</v>
      </c>
      <c r="F146" s="10">
        <v>7</v>
      </c>
      <c r="G146" s="10">
        <v>25</v>
      </c>
      <c r="H146" s="10">
        <v>0</v>
      </c>
      <c r="I146" s="10">
        <v>0</v>
      </c>
      <c r="J146" s="10">
        <v>25</v>
      </c>
      <c r="K146" s="6">
        <f t="shared" si="16"/>
        <v>2.5714285714285716</v>
      </c>
      <c r="L146" s="6" t="str">
        <f t="shared" si="15"/>
        <v>-</v>
      </c>
      <c r="M146" s="6" t="str">
        <f t="shared" si="15"/>
        <v>-</v>
      </c>
      <c r="N146" s="6">
        <f t="shared" si="15"/>
        <v>2.5714285714285716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6" t="str">
        <f t="shared" si="16"/>
        <v>-</v>
      </c>
      <c r="L147" s="6" t="str">
        <f t="shared" si="15"/>
        <v>-</v>
      </c>
      <c r="M147" s="6" t="str">
        <f t="shared" si="15"/>
        <v>-</v>
      </c>
      <c r="N147" s="6" t="str">
        <f t="shared" si="15"/>
        <v>-</v>
      </c>
    </row>
    <row r="148" spans="2:14" ht="15" thickBot="1" x14ac:dyDescent="0.25">
      <c r="B148" s="7" t="s">
        <v>68</v>
      </c>
      <c r="C148" s="10">
        <v>55</v>
      </c>
      <c r="D148" s="10">
        <v>0</v>
      </c>
      <c r="E148" s="10">
        <v>1</v>
      </c>
      <c r="F148" s="10">
        <v>56</v>
      </c>
      <c r="G148" s="10">
        <v>86</v>
      </c>
      <c r="H148" s="10">
        <v>0</v>
      </c>
      <c r="I148" s="10">
        <v>1</v>
      </c>
      <c r="J148" s="10">
        <v>87</v>
      </c>
      <c r="K148" s="6">
        <f t="shared" ref="K148" si="17">IF(C148=0,"-",(G148-C148)/C148)</f>
        <v>0.5636363636363636</v>
      </c>
      <c r="L148" s="6" t="str">
        <f t="shared" ref="L148" si="18">IF(D148=0,"-",(H148-D148)/D148)</f>
        <v>-</v>
      </c>
      <c r="M148" s="6">
        <f t="shared" ref="M148" si="19">IF(E148=0,"-",(I148-E148)/E148)</f>
        <v>0</v>
      </c>
      <c r="N148" s="6">
        <f t="shared" ref="N148" si="20">IF(F148=0,"-",(J148-F148)/F148)</f>
        <v>0.5535714285714286</v>
      </c>
    </row>
    <row r="149" spans="2:14" ht="29.25" thickBot="1" x14ac:dyDescent="0.25">
      <c r="B149" s="7" t="s">
        <v>76</v>
      </c>
      <c r="C149" s="6">
        <f t="shared" ref="C149:J150" si="21">IF(C143=0,"-",(C143/(C143+C145)))</f>
        <v>0.1702127659574468</v>
      </c>
      <c r="D149" s="6" t="str">
        <f t="shared" si="21"/>
        <v>-</v>
      </c>
      <c r="E149" s="6" t="str">
        <f t="shared" si="21"/>
        <v>-</v>
      </c>
      <c r="F149" s="6">
        <f t="shared" si="21"/>
        <v>0.16666666666666666</v>
      </c>
      <c r="G149" s="6">
        <f t="shared" si="21"/>
        <v>0.25862068965517243</v>
      </c>
      <c r="H149" s="6" t="str">
        <f t="shared" si="21"/>
        <v>-</v>
      </c>
      <c r="I149" s="6" t="str">
        <f t="shared" si="21"/>
        <v>-</v>
      </c>
      <c r="J149" s="6">
        <f t="shared" si="21"/>
        <v>0.25423728813559321</v>
      </c>
      <c r="K149" s="6">
        <f>IF(OR(C149="-",G149="-"),"-",(G149-C149)/C149)</f>
        <v>0.51939655172413812</v>
      </c>
      <c r="L149" s="6" t="str">
        <f t="shared" ref="L149:N150" si="22">IF(OR(D149="-",H149="-"),"-",(H149-D149)/D149)</f>
        <v>-</v>
      </c>
      <c r="M149" s="6" t="str">
        <f t="shared" si="22"/>
        <v>-</v>
      </c>
      <c r="N149" s="6">
        <f t="shared" si="22"/>
        <v>0.52542372881355937</v>
      </c>
    </row>
    <row r="150" spans="2:14" ht="29.25" thickBot="1" x14ac:dyDescent="0.25">
      <c r="B150" s="7" t="s">
        <v>77</v>
      </c>
      <c r="C150" s="6">
        <f t="shared" si="21"/>
        <v>0.125</v>
      </c>
      <c r="D150" s="6" t="str">
        <f t="shared" si="21"/>
        <v>-</v>
      </c>
      <c r="E150" s="6" t="str">
        <f t="shared" si="21"/>
        <v>-</v>
      </c>
      <c r="F150" s="6">
        <f t="shared" si="21"/>
        <v>0.125</v>
      </c>
      <c r="G150" s="6">
        <f t="shared" si="21"/>
        <v>0.10714285714285714</v>
      </c>
      <c r="H150" s="6" t="str">
        <f t="shared" si="21"/>
        <v>-</v>
      </c>
      <c r="I150" s="6" t="str">
        <f t="shared" si="21"/>
        <v>-</v>
      </c>
      <c r="J150" s="6">
        <f t="shared" si="21"/>
        <v>0.10714285714285714</v>
      </c>
      <c r="K150" s="6">
        <f>IF(OR(C150="-",G150="-"),"-",(G150-C150)/C150)</f>
        <v>-0.1428571428571429</v>
      </c>
      <c r="L150" s="6" t="str">
        <f t="shared" si="22"/>
        <v>-</v>
      </c>
      <c r="M150" s="6" t="str">
        <f t="shared" si="22"/>
        <v>-</v>
      </c>
      <c r="N150" s="6">
        <f t="shared" si="22"/>
        <v>-0.1428571428571429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102</v>
      </c>
      <c r="E156" s="8" t="s">
        <v>99</v>
      </c>
    </row>
    <row r="157" spans="2:14" ht="15" thickBot="1" x14ac:dyDescent="0.25">
      <c r="B157" s="4" t="s">
        <v>94</v>
      </c>
      <c r="C157" s="19">
        <v>38</v>
      </c>
      <c r="D157" s="19">
        <v>63</v>
      </c>
      <c r="E157" s="18">
        <f>IF(C157=0,"-",(D157-C157)/C157)</f>
        <v>0.65789473684210531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10</v>
      </c>
      <c r="D158" s="19">
        <v>19</v>
      </c>
      <c r="E158" s="18">
        <f t="shared" ref="E158:E159" si="23">IF(C158=0,"-",(D158-C158)/C158)</f>
        <v>0.9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1</v>
      </c>
      <c r="D159" s="19">
        <v>4</v>
      </c>
      <c r="E159" s="18">
        <f t="shared" si="23"/>
        <v>3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0.77551020408163263</v>
      </c>
      <c r="D160" s="18">
        <f>IF(D157=0,"-",D157/(D157+D158+D159))</f>
        <v>0.73255813953488369</v>
      </c>
      <c r="E160" s="18">
        <f>IF(OR(C160="-",D160="-"),"-",(D160-C160)/C160)</f>
        <v>-5.5385556915544684E-2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102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6</v>
      </c>
      <c r="D166" s="5">
        <v>6</v>
      </c>
      <c r="E166" s="6">
        <f>IF(C166=0,"-",(D166-C166)/C166)</f>
        <v>0</v>
      </c>
    </row>
    <row r="167" spans="2:14" ht="20.100000000000001" customHeight="1" thickBot="1" x14ac:dyDescent="0.25">
      <c r="B167" s="4" t="s">
        <v>41</v>
      </c>
      <c r="C167" s="5">
        <v>2</v>
      </c>
      <c r="D167" s="5">
        <v>5</v>
      </c>
      <c r="E167" s="6">
        <f t="shared" ref="E167:E168" si="24">IF(C167=0,"-",(D167-C167)/C167)</f>
        <v>1.5</v>
      </c>
    </row>
    <row r="168" spans="2:14" ht="20.100000000000001" customHeight="1" thickBot="1" x14ac:dyDescent="0.25">
      <c r="B168" s="4" t="s">
        <v>42</v>
      </c>
      <c r="C168" s="5">
        <v>0</v>
      </c>
      <c r="D168" s="5">
        <v>1</v>
      </c>
      <c r="E168" s="6" t="str">
        <f t="shared" si="24"/>
        <v>-</v>
      </c>
    </row>
    <row r="169" spans="2:14" ht="20.100000000000001" customHeight="1" thickBot="1" x14ac:dyDescent="0.25">
      <c r="B169" s="4" t="s">
        <v>98</v>
      </c>
      <c r="C169" s="6">
        <f>IF(C166=0,"-",(C167+C168)/C166)</f>
        <v>0.33333333333333331</v>
      </c>
      <c r="D169" s="6">
        <f>IF(D166=0,"-",(D167+D168)/D166)</f>
        <v>1</v>
      </c>
      <c r="E169" s="6">
        <f t="shared" ref="E169:E171" si="25">IF(OR(C169="-",D169="-"),"-",(D169-C169)/C169)</f>
        <v>2.0000000000000004</v>
      </c>
    </row>
    <row r="170" spans="2:14" ht="20.100000000000001" customHeight="1" thickBot="1" x14ac:dyDescent="0.25">
      <c r="B170" s="4" t="s">
        <v>39</v>
      </c>
      <c r="C170" s="6">
        <v>0.66666666666666663</v>
      </c>
      <c r="D170" s="6">
        <v>1</v>
      </c>
      <c r="E170" s="6">
        <f t="shared" si="25"/>
        <v>0.50000000000000011</v>
      </c>
    </row>
    <row r="171" spans="2:14" ht="20.100000000000001" customHeight="1" thickBot="1" x14ac:dyDescent="0.25">
      <c r="B171" s="4" t="s">
        <v>40</v>
      </c>
      <c r="C171" s="6" t="s">
        <v>104</v>
      </c>
      <c r="D171" s="6">
        <v>1</v>
      </c>
      <c r="E171" s="6" t="str">
        <f t="shared" si="25"/>
        <v>-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102</v>
      </c>
      <c r="E177" s="8" t="s">
        <v>99</v>
      </c>
    </row>
    <row r="178" spans="2:8" ht="15" thickBot="1" x14ac:dyDescent="0.25">
      <c r="B178" s="15" t="s">
        <v>81</v>
      </c>
      <c r="C178" s="5">
        <v>4</v>
      </c>
      <c r="D178" s="5">
        <v>3</v>
      </c>
      <c r="E178" s="6">
        <f>IF(C178=0,"-",(D178-C178)/C178)</f>
        <v>-0.25</v>
      </c>
      <c r="H178" s="13"/>
    </row>
    <row r="179" spans="2:8" ht="15" thickBot="1" x14ac:dyDescent="0.25">
      <c r="B179" s="4" t="s">
        <v>43</v>
      </c>
      <c r="C179" s="5">
        <v>3</v>
      </c>
      <c r="D179" s="5">
        <v>2</v>
      </c>
      <c r="E179" s="6">
        <f t="shared" ref="E179:E185" si="26">IF(C179=0,"-",(D179-C179)/C179)</f>
        <v>-0.33333333333333331</v>
      </c>
      <c r="H179" s="13"/>
    </row>
    <row r="180" spans="2:8" ht="15" thickBot="1" x14ac:dyDescent="0.25">
      <c r="B180" s="4" t="s">
        <v>47</v>
      </c>
      <c r="C180" s="5">
        <v>1</v>
      </c>
      <c r="D180" s="5">
        <v>1</v>
      </c>
      <c r="E180" s="6">
        <f t="shared" si="26"/>
        <v>0</v>
      </c>
      <c r="H180" s="13"/>
    </row>
    <row r="181" spans="2:8" ht="15" thickBot="1" x14ac:dyDescent="0.25">
      <c r="B181" s="4" t="s">
        <v>78</v>
      </c>
      <c r="C181" s="5">
        <v>0</v>
      </c>
      <c r="D181" s="5">
        <v>0</v>
      </c>
      <c r="E181" s="6" t="str">
        <f t="shared" si="26"/>
        <v>-</v>
      </c>
      <c r="H181" s="13"/>
    </row>
    <row r="182" spans="2:8" ht="15" thickBot="1" x14ac:dyDescent="0.25">
      <c r="B182" s="15" t="s">
        <v>79</v>
      </c>
      <c r="C182" s="5">
        <v>55</v>
      </c>
      <c r="D182" s="5">
        <v>76</v>
      </c>
      <c r="E182" s="6">
        <f t="shared" si="26"/>
        <v>0.38181818181818183</v>
      </c>
      <c r="H182" s="13"/>
    </row>
    <row r="183" spans="2:8" ht="15" thickBot="1" x14ac:dyDescent="0.25">
      <c r="B183" s="4" t="s">
        <v>47</v>
      </c>
      <c r="C183" s="5">
        <v>55</v>
      </c>
      <c r="D183" s="5">
        <v>76</v>
      </c>
      <c r="E183" s="6">
        <f t="shared" si="26"/>
        <v>0.38181818181818183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0</v>
      </c>
      <c r="D185" s="5">
        <v>0</v>
      </c>
      <c r="E185" s="6" t="str">
        <f t="shared" si="26"/>
        <v>-</v>
      </c>
      <c r="H185" s="13"/>
    </row>
    <row r="186" spans="2:8" s="22" customFormat="1" x14ac:dyDescent="0.2"/>
    <row r="187" spans="2:8" s="22" customFormat="1" x14ac:dyDescent="0.2"/>
    <row r="196" spans="2:5" ht="42.75" customHeight="1" thickBot="1" x14ac:dyDescent="0.25">
      <c r="C196" s="8" t="s">
        <v>103</v>
      </c>
      <c r="D196" s="8" t="s">
        <v>102</v>
      </c>
      <c r="E196" s="8" t="s">
        <v>99</v>
      </c>
    </row>
    <row r="197" spans="2:5" ht="15" thickBot="1" x14ac:dyDescent="0.25">
      <c r="B197" s="4" t="s">
        <v>82</v>
      </c>
      <c r="C197" s="5">
        <v>4</v>
      </c>
      <c r="D197" s="5">
        <v>5</v>
      </c>
      <c r="E197" s="6">
        <f t="shared" ref="E197:E200" si="27">IF(C197=0,"-",(D197-C197)/C197)</f>
        <v>0.25</v>
      </c>
    </row>
    <row r="198" spans="2:5" ht="15" thickBot="1" x14ac:dyDescent="0.25">
      <c r="B198" s="4" t="s">
        <v>83</v>
      </c>
      <c r="C198" s="5">
        <v>0</v>
      </c>
      <c r="D198" s="5">
        <v>0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4</v>
      </c>
      <c r="D199" s="5">
        <v>5</v>
      </c>
      <c r="E199" s="6">
        <f t="shared" si="27"/>
        <v>0.25</v>
      </c>
    </row>
    <row r="200" spans="2:5" ht="15" thickBot="1" x14ac:dyDescent="0.25">
      <c r="B200" s="4" t="s">
        <v>85</v>
      </c>
      <c r="C200" s="5">
        <v>3</v>
      </c>
      <c r="D200" s="5">
        <v>3</v>
      </c>
      <c r="E200" s="6">
        <f t="shared" si="27"/>
        <v>0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102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4</v>
      </c>
      <c r="D208" s="5">
        <v>5</v>
      </c>
      <c r="E208" s="6">
        <f t="shared" si="28"/>
        <v>0.25</v>
      </c>
    </row>
    <row r="209" spans="2:5" ht="20.100000000000001" customHeight="1" thickBot="1" x14ac:dyDescent="0.25">
      <c r="B209" s="17" t="s">
        <v>86</v>
      </c>
      <c r="C209" s="5">
        <v>3</v>
      </c>
      <c r="D209" s="5">
        <v>5</v>
      </c>
      <c r="E209" s="6">
        <f t="shared" si="28"/>
        <v>0.66666666666666663</v>
      </c>
    </row>
    <row r="210" spans="2:5" ht="20.100000000000001" customHeight="1" thickBot="1" x14ac:dyDescent="0.25">
      <c r="B210" s="17" t="s">
        <v>87</v>
      </c>
      <c r="C210" s="5">
        <v>1</v>
      </c>
      <c r="D210" s="5">
        <v>0</v>
      </c>
      <c r="E210" s="6">
        <f t="shared" si="28"/>
        <v>-1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0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0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102</v>
      </c>
      <c r="E220" s="8" t="s">
        <v>99</v>
      </c>
    </row>
    <row r="221" spans="2:5" ht="15" thickBot="1" x14ac:dyDescent="0.25">
      <c r="B221" s="16" t="s">
        <v>91</v>
      </c>
      <c r="C221" s="5">
        <v>5</v>
      </c>
      <c r="D221" s="5">
        <v>4</v>
      </c>
      <c r="E221" s="6">
        <f t="shared" ref="E221:E223" si="30">IF(C221=0,"-",(D221-C221)/C221)</f>
        <v>-0.2</v>
      </c>
    </row>
    <row r="222" spans="2:5" ht="15" thickBot="1" x14ac:dyDescent="0.25">
      <c r="B222" s="16" t="s">
        <v>92</v>
      </c>
      <c r="C222" s="5">
        <v>6</v>
      </c>
      <c r="D222" s="5">
        <v>6</v>
      </c>
      <c r="E222" s="6">
        <f t="shared" si="30"/>
        <v>0</v>
      </c>
    </row>
    <row r="223" spans="2:5" ht="15" thickBot="1" x14ac:dyDescent="0.25">
      <c r="B223" s="16" t="s">
        <v>93</v>
      </c>
      <c r="C223" s="5">
        <v>14</v>
      </c>
      <c r="D223" s="5">
        <v>16</v>
      </c>
      <c r="E223" s="6">
        <f t="shared" si="30"/>
        <v>0.14285714285714285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228"/>
  <sheetViews>
    <sheetView topLeftCell="C1"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1º Trimestre 2021</v>
      </c>
    </row>
    <row r="13" spans="1:5" ht="42.75" customHeight="1" thickBot="1" x14ac:dyDescent="0.25">
      <c r="C13" s="8" t="s">
        <v>103</v>
      </c>
      <c r="D13" s="8" t="s">
        <v>102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195</v>
      </c>
      <c r="D14" s="5">
        <v>170</v>
      </c>
      <c r="E14" s="6">
        <f>IF(C14&gt;0,(D14-C14)/C14)</f>
        <v>-0.12820512820512819</v>
      </c>
    </row>
    <row r="15" spans="1:5" ht="20.100000000000001" customHeight="1" thickBot="1" x14ac:dyDescent="0.25">
      <c r="B15" s="4" t="s">
        <v>17</v>
      </c>
      <c r="C15" s="5">
        <v>195</v>
      </c>
      <c r="D15" s="5">
        <v>168</v>
      </c>
      <c r="E15" s="6">
        <f t="shared" ref="E15:E25" si="0">IF(C15&gt;0,(D15-C15)/C15)</f>
        <v>-0.13846153846153847</v>
      </c>
    </row>
    <row r="16" spans="1:5" ht="20.100000000000001" customHeight="1" thickBot="1" x14ac:dyDescent="0.25">
      <c r="B16" s="4" t="s">
        <v>18</v>
      </c>
      <c r="C16" s="5">
        <v>123</v>
      </c>
      <c r="D16" s="5">
        <v>126</v>
      </c>
      <c r="E16" s="6">
        <f t="shared" si="0"/>
        <v>2.4390243902439025E-2</v>
      </c>
    </row>
    <row r="17" spans="2:5" ht="20.100000000000001" customHeight="1" thickBot="1" x14ac:dyDescent="0.25">
      <c r="B17" s="4" t="s">
        <v>19</v>
      </c>
      <c r="C17" s="5">
        <v>72</v>
      </c>
      <c r="D17" s="5">
        <v>42</v>
      </c>
      <c r="E17" s="6">
        <f t="shared" si="0"/>
        <v>-0.41666666666666669</v>
      </c>
    </row>
    <row r="18" spans="2:5" ht="20.100000000000001" customHeight="1" thickBot="1" x14ac:dyDescent="0.25">
      <c r="B18" s="4" t="s">
        <v>100</v>
      </c>
      <c r="C18" s="5">
        <v>2</v>
      </c>
      <c r="D18" s="5">
        <v>1</v>
      </c>
      <c r="E18" s="6">
        <f>IF(C18=0,"-",(D18-C18)/C18)</f>
        <v>-0.5</v>
      </c>
    </row>
    <row r="19" spans="2:5" ht="20.100000000000001" customHeight="1" thickBot="1" x14ac:dyDescent="0.25">
      <c r="B19" s="4" t="s">
        <v>101</v>
      </c>
      <c r="C19" s="5">
        <v>0</v>
      </c>
      <c r="D19" s="5">
        <v>1</v>
      </c>
      <c r="E19" s="6" t="str">
        <f>IF(C19=0,"-",(D19-C19)/C19)</f>
        <v>-</v>
      </c>
    </row>
    <row r="20" spans="2:5" ht="20.100000000000001" customHeight="1" thickBot="1" x14ac:dyDescent="0.25">
      <c r="B20" s="4" t="s">
        <v>20</v>
      </c>
      <c r="C20" s="6">
        <f>C17/C15</f>
        <v>0.36923076923076925</v>
      </c>
      <c r="D20" s="6">
        <f>D17/D15</f>
        <v>0.25</v>
      </c>
      <c r="E20" s="6">
        <f t="shared" si="0"/>
        <v>-0.32291666666666669</v>
      </c>
    </row>
    <row r="21" spans="2:5" ht="30" customHeight="1" thickBot="1" x14ac:dyDescent="0.25">
      <c r="B21" s="4" t="s">
        <v>23</v>
      </c>
      <c r="C21" s="5">
        <v>17</v>
      </c>
      <c r="D21" s="5">
        <v>16</v>
      </c>
      <c r="E21" s="6">
        <f t="shared" si="0"/>
        <v>-5.8823529411764705E-2</v>
      </c>
    </row>
    <row r="22" spans="2:5" ht="20.100000000000001" customHeight="1" thickBot="1" x14ac:dyDescent="0.25">
      <c r="B22" s="4" t="s">
        <v>24</v>
      </c>
      <c r="C22" s="5">
        <v>10</v>
      </c>
      <c r="D22" s="5">
        <v>7</v>
      </c>
      <c r="E22" s="6">
        <f t="shared" si="0"/>
        <v>-0.3</v>
      </c>
    </row>
    <row r="23" spans="2:5" ht="20.100000000000001" customHeight="1" thickBot="1" x14ac:dyDescent="0.25">
      <c r="B23" s="4" t="s">
        <v>25</v>
      </c>
      <c r="C23" s="5">
        <v>7</v>
      </c>
      <c r="D23" s="5">
        <v>9</v>
      </c>
      <c r="E23" s="6">
        <f t="shared" si="0"/>
        <v>0.2857142857142857</v>
      </c>
    </row>
    <row r="24" spans="2:5" ht="20.100000000000001" customHeight="1" thickBot="1" x14ac:dyDescent="0.25">
      <c r="B24" s="4" t="s">
        <v>21</v>
      </c>
      <c r="C24" s="6">
        <f>C23/C21</f>
        <v>0.41176470588235292</v>
      </c>
      <c r="D24" s="6">
        <f t="shared" ref="D24" si="1">D23/D21</f>
        <v>0.5625</v>
      </c>
      <c r="E24" s="6">
        <f t="shared" si="0"/>
        <v>0.36607142857142866</v>
      </c>
    </row>
    <row r="25" spans="2:5" ht="20.100000000000001" customHeight="1" thickBot="1" x14ac:dyDescent="0.25">
      <c r="B25" s="7" t="s">
        <v>26</v>
      </c>
      <c r="C25" s="6">
        <v>0.1203116998500731</v>
      </c>
      <c r="D25" s="6">
        <v>0.10392438263967932</v>
      </c>
      <c r="E25" s="6">
        <f t="shared" si="0"/>
        <v>-0.13620717877658536</v>
      </c>
    </row>
    <row r="33" spans="2:5" ht="42.75" customHeight="1" thickBot="1" x14ac:dyDescent="0.25">
      <c r="C33" s="8" t="s">
        <v>103</v>
      </c>
      <c r="D33" s="8" t="s">
        <v>102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73</v>
      </c>
      <c r="D34" s="5">
        <v>73</v>
      </c>
      <c r="E34" s="6">
        <f>IF(C34&gt;0,(D34-C34)/C34,"-")</f>
        <v>0</v>
      </c>
    </row>
    <row r="35" spans="2:5" ht="20.100000000000001" customHeight="1" thickBot="1" x14ac:dyDescent="0.25">
      <c r="B35" s="4" t="s">
        <v>29</v>
      </c>
      <c r="C35" s="5">
        <v>0</v>
      </c>
      <c r="D35" s="5">
        <v>0</v>
      </c>
      <c r="E35" s="6" t="str">
        <f t="shared" ref="E35:E37" si="2">IF(C35&gt;0,(D35-C35)/C35,"-")</f>
        <v>-</v>
      </c>
    </row>
    <row r="36" spans="2:5" ht="20.100000000000001" customHeight="1" thickBot="1" x14ac:dyDescent="0.25">
      <c r="B36" s="4" t="s">
        <v>28</v>
      </c>
      <c r="C36" s="5">
        <v>68</v>
      </c>
      <c r="D36" s="5">
        <v>62</v>
      </c>
      <c r="E36" s="6">
        <f t="shared" si="2"/>
        <v>-8.8235294117647065E-2</v>
      </c>
    </row>
    <row r="37" spans="2:5" ht="20.100000000000001" customHeight="1" thickBot="1" x14ac:dyDescent="0.25">
      <c r="B37" s="4" t="s">
        <v>30</v>
      </c>
      <c r="C37" s="5">
        <v>5</v>
      </c>
      <c r="D37" s="5">
        <v>11</v>
      </c>
      <c r="E37" s="6">
        <f t="shared" si="2"/>
        <v>1.2</v>
      </c>
    </row>
    <row r="43" spans="2:5" ht="42.75" customHeight="1" thickBot="1" x14ac:dyDescent="0.25">
      <c r="C43" s="8" t="s">
        <v>103</v>
      </c>
      <c r="D43" s="8" t="s">
        <v>102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28</v>
      </c>
      <c r="D44" s="5">
        <v>23</v>
      </c>
      <c r="E44" s="6">
        <f>IF(C44&gt;0,(D44-C44)/C44,"-")</f>
        <v>-0.17857142857142858</v>
      </c>
    </row>
    <row r="45" spans="2:5" ht="20.100000000000001" customHeight="1" thickBot="1" x14ac:dyDescent="0.25">
      <c r="B45" s="4" t="s">
        <v>34</v>
      </c>
      <c r="C45" s="5">
        <v>2</v>
      </c>
      <c r="D45" s="5">
        <v>3</v>
      </c>
      <c r="E45" s="6">
        <f t="shared" ref="E45:E51" si="3">IF(C45&gt;0,(D45-C45)/C45,"-")</f>
        <v>0.5</v>
      </c>
    </row>
    <row r="46" spans="2:5" ht="20.100000000000001" customHeight="1" thickBot="1" x14ac:dyDescent="0.25">
      <c r="B46" s="4" t="s">
        <v>31</v>
      </c>
      <c r="C46" s="5">
        <v>0</v>
      </c>
      <c r="D46" s="5">
        <v>0</v>
      </c>
      <c r="E46" s="6" t="str">
        <f t="shared" si="3"/>
        <v>-</v>
      </c>
    </row>
    <row r="47" spans="2:5" ht="20.100000000000001" customHeight="1" thickBot="1" x14ac:dyDescent="0.25">
      <c r="B47" s="4" t="s">
        <v>32</v>
      </c>
      <c r="C47" s="5">
        <v>63</v>
      </c>
      <c r="D47" s="5">
        <v>41</v>
      </c>
      <c r="E47" s="6">
        <f t="shared" si="3"/>
        <v>-0.34920634920634919</v>
      </c>
    </row>
    <row r="48" spans="2:5" ht="20.100000000000001" customHeight="1" thickBot="1" x14ac:dyDescent="0.25">
      <c r="B48" s="4" t="s">
        <v>35</v>
      </c>
      <c r="C48" s="5">
        <v>36</v>
      </c>
      <c r="D48" s="5">
        <v>42</v>
      </c>
      <c r="E48" s="6">
        <f t="shared" si="3"/>
        <v>0.16666666666666666</v>
      </c>
    </row>
    <row r="49" spans="2:5" ht="20.100000000000001" customHeight="1" thickBot="1" x14ac:dyDescent="0.25">
      <c r="B49" s="4" t="s">
        <v>67</v>
      </c>
      <c r="C49" s="5">
        <v>43</v>
      </c>
      <c r="D49" s="5">
        <v>22</v>
      </c>
      <c r="E49" s="6">
        <f t="shared" si="3"/>
        <v>-0.48837209302325579</v>
      </c>
    </row>
    <row r="50" spans="2:5" ht="20.100000000000001" customHeight="1" collapsed="1" thickBot="1" x14ac:dyDescent="0.25">
      <c r="B50" s="4" t="s">
        <v>36</v>
      </c>
      <c r="C50" s="6">
        <f>C44/(C44+C45)</f>
        <v>0.93333333333333335</v>
      </c>
      <c r="D50" s="6">
        <f>D44/(D44+D45)</f>
        <v>0.88461538461538458</v>
      </c>
      <c r="E50" s="6">
        <f t="shared" si="3"/>
        <v>-5.2197802197802248E-2</v>
      </c>
    </row>
    <row r="51" spans="2:5" ht="20.100000000000001" customHeight="1" thickBot="1" x14ac:dyDescent="0.25">
      <c r="B51" s="4" t="s">
        <v>37</v>
      </c>
      <c r="C51" s="6">
        <f>C47/(C46+C47)</f>
        <v>1</v>
      </c>
      <c r="D51" s="6">
        <f t="shared" ref="D51" si="4">D47/(D46+D47)</f>
        <v>1</v>
      </c>
      <c r="E51" s="6">
        <f t="shared" si="3"/>
        <v>0</v>
      </c>
    </row>
    <row r="57" spans="2:5" ht="42.75" customHeight="1" thickBot="1" x14ac:dyDescent="0.25">
      <c r="C57" s="8" t="s">
        <v>103</v>
      </c>
      <c r="D57" s="8" t="s">
        <v>102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30</v>
      </c>
      <c r="D58" s="5">
        <v>26</v>
      </c>
      <c r="E58" s="6">
        <f>IF(C58&gt;0,(D58-C58)/C58,"-")</f>
        <v>-0.13333333333333333</v>
      </c>
    </row>
    <row r="59" spans="2:5" ht="20.100000000000001" customHeight="1" thickBot="1" x14ac:dyDescent="0.25">
      <c r="B59" s="4" t="s">
        <v>41</v>
      </c>
      <c r="C59" s="5">
        <v>19</v>
      </c>
      <c r="D59" s="5">
        <v>15</v>
      </c>
      <c r="E59" s="6">
        <f t="shared" ref="E59:E63" si="5">IF(C59&gt;0,(D59-C59)/C59,"-")</f>
        <v>-0.21052631578947367</v>
      </c>
    </row>
    <row r="60" spans="2:5" ht="20.100000000000001" customHeight="1" thickBot="1" x14ac:dyDescent="0.25">
      <c r="B60" s="4" t="s">
        <v>42</v>
      </c>
      <c r="C60" s="5">
        <v>9</v>
      </c>
      <c r="D60" s="5">
        <v>8</v>
      </c>
      <c r="E60" s="6">
        <f t="shared" si="5"/>
        <v>-0.1111111111111111</v>
      </c>
    </row>
    <row r="61" spans="2:5" ht="20.100000000000001" customHeight="1" collapsed="1" thickBot="1" x14ac:dyDescent="0.25">
      <c r="B61" s="4" t="s">
        <v>98</v>
      </c>
      <c r="C61" s="6">
        <f>(C59+C60)/C58</f>
        <v>0.93333333333333335</v>
      </c>
      <c r="D61" s="6">
        <f>(D59+D60)/D58</f>
        <v>0.88461538461538458</v>
      </c>
      <c r="E61" s="6">
        <f t="shared" si="5"/>
        <v>-5.2197802197802248E-2</v>
      </c>
    </row>
    <row r="62" spans="2:5" ht="20.100000000000001" customHeight="1" thickBot="1" x14ac:dyDescent="0.25">
      <c r="B62" s="4" t="s">
        <v>39</v>
      </c>
      <c r="C62" s="6">
        <v>0.95</v>
      </c>
      <c r="D62" s="6">
        <v>0.83333333333333337</v>
      </c>
      <c r="E62" s="6">
        <f t="shared" si="5"/>
        <v>-0.12280701754385957</v>
      </c>
    </row>
    <row r="63" spans="2:5" ht="20.100000000000001" customHeight="1" thickBot="1" x14ac:dyDescent="0.25">
      <c r="B63" s="4" t="s">
        <v>40</v>
      </c>
      <c r="C63" s="6">
        <v>0.9</v>
      </c>
      <c r="D63" s="6">
        <v>1</v>
      </c>
      <c r="E63" s="6">
        <f t="shared" si="5"/>
        <v>0.11111111111111108</v>
      </c>
    </row>
    <row r="64" spans="2:5" ht="15" thickBot="1" x14ac:dyDescent="0.25">
      <c r="E64" s="6"/>
    </row>
    <row r="69" spans="2:10" ht="42.75" customHeight="1" thickBot="1" x14ac:dyDescent="0.25">
      <c r="C69" s="8" t="s">
        <v>103</v>
      </c>
      <c r="D69" s="8" t="s">
        <v>102</v>
      </c>
      <c r="E69" s="8" t="s">
        <v>99</v>
      </c>
    </row>
    <row r="70" spans="2:10" ht="20.100000000000001" customHeight="1" thickBot="1" x14ac:dyDescent="0.25">
      <c r="B70" s="4" t="s">
        <v>44</v>
      </c>
      <c r="C70" s="5">
        <v>194</v>
      </c>
      <c r="D70" s="5">
        <v>272</v>
      </c>
      <c r="E70" s="6">
        <f>IF(C70&gt;0,(D70-C70)/C70,"-")</f>
        <v>0.40206185567010311</v>
      </c>
    </row>
    <row r="71" spans="2:10" ht="20.100000000000001" customHeight="1" thickBot="1" x14ac:dyDescent="0.25">
      <c r="B71" s="4" t="s">
        <v>45</v>
      </c>
      <c r="C71" s="5">
        <v>79</v>
      </c>
      <c r="D71" s="5">
        <v>81</v>
      </c>
      <c r="E71" s="6">
        <f t="shared" ref="E71:E77" si="6">IF(C71&gt;0,(D71-C71)/C71,"-")</f>
        <v>2.5316455696202531E-2</v>
      </c>
    </row>
    <row r="72" spans="2:10" ht="20.100000000000001" customHeight="1" thickBot="1" x14ac:dyDescent="0.25">
      <c r="B72" s="4" t="s">
        <v>43</v>
      </c>
      <c r="C72" s="5">
        <v>1</v>
      </c>
      <c r="D72" s="5">
        <v>0</v>
      </c>
      <c r="E72" s="6">
        <f t="shared" si="6"/>
        <v>-1</v>
      </c>
    </row>
    <row r="73" spans="2:10" ht="20.100000000000001" customHeight="1" thickBot="1" x14ac:dyDescent="0.25">
      <c r="B73" s="4" t="s">
        <v>46</v>
      </c>
      <c r="C73" s="5">
        <v>64</v>
      </c>
      <c r="D73" s="5">
        <v>108</v>
      </c>
      <c r="E73" s="6">
        <f t="shared" si="6"/>
        <v>0.6875</v>
      </c>
    </row>
    <row r="74" spans="2:10" ht="20.100000000000001" customHeight="1" thickBot="1" x14ac:dyDescent="0.25">
      <c r="B74" s="4" t="s">
        <v>47</v>
      </c>
      <c r="C74" s="5">
        <v>39</v>
      </c>
      <c r="D74" s="5">
        <v>76</v>
      </c>
      <c r="E74" s="6">
        <f t="shared" si="6"/>
        <v>0.94871794871794868</v>
      </c>
    </row>
    <row r="75" spans="2:10" ht="20.100000000000001" customHeight="1" thickBot="1" x14ac:dyDescent="0.25">
      <c r="B75" s="4" t="s">
        <v>48</v>
      </c>
      <c r="C75" s="5">
        <v>11</v>
      </c>
      <c r="D75" s="5">
        <v>7</v>
      </c>
      <c r="E75" s="6">
        <f t="shared" si="6"/>
        <v>-0.36363636363636365</v>
      </c>
    </row>
    <row r="76" spans="2:10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10" ht="20.100000000000001" customHeight="1" thickBot="1" x14ac:dyDescent="0.25">
      <c r="B77" s="4" t="s">
        <v>50</v>
      </c>
      <c r="C77" s="5">
        <v>0</v>
      </c>
      <c r="D77" s="5">
        <v>0</v>
      </c>
      <c r="E77" s="6" t="str">
        <f t="shared" si="6"/>
        <v>-</v>
      </c>
    </row>
    <row r="78" spans="2:10" x14ac:dyDescent="0.2">
      <c r="B78" s="22"/>
      <c r="C78" s="22"/>
      <c r="D78" s="22"/>
      <c r="E78" s="22"/>
      <c r="F78" s="22"/>
      <c r="G78" s="22"/>
      <c r="H78" s="22"/>
      <c r="I78" s="22"/>
      <c r="J78" s="22"/>
    </row>
    <row r="79" spans="2:10" x14ac:dyDescent="0.2">
      <c r="B79" s="22"/>
      <c r="C79" s="22"/>
      <c r="D79" s="22"/>
      <c r="E79" s="22"/>
      <c r="F79" s="22"/>
      <c r="G79" s="22"/>
      <c r="H79" s="22"/>
      <c r="I79" s="22"/>
      <c r="J79" s="22"/>
    </row>
    <row r="89" spans="2:5" ht="42.75" customHeight="1" thickBot="1" x14ac:dyDescent="0.25">
      <c r="C89" s="8" t="s">
        <v>103</v>
      </c>
      <c r="D89" s="8" t="s">
        <v>102</v>
      </c>
      <c r="E89" s="8" t="s">
        <v>99</v>
      </c>
    </row>
    <row r="90" spans="2:5" ht="29.25" thickBot="1" x14ac:dyDescent="0.25">
      <c r="B90" s="4" t="s">
        <v>51</v>
      </c>
      <c r="C90" s="5">
        <v>13</v>
      </c>
      <c r="D90" s="5">
        <v>12</v>
      </c>
      <c r="E90" s="6">
        <f>IF(C90&gt;0,(D90-C90)/C90,"-")</f>
        <v>-7.6923076923076927E-2</v>
      </c>
    </row>
    <row r="91" spans="2:5" ht="29.25" thickBot="1" x14ac:dyDescent="0.25">
      <c r="B91" s="4" t="s">
        <v>52</v>
      </c>
      <c r="C91" s="5">
        <v>1</v>
      </c>
      <c r="D91" s="5">
        <v>11</v>
      </c>
      <c r="E91" s="6">
        <f t="shared" ref="E91:E93" si="7">IF(C91&gt;0,(D91-C91)/C91,"-")</f>
        <v>10</v>
      </c>
    </row>
    <row r="92" spans="2:5" ht="29.25" customHeight="1" thickBot="1" x14ac:dyDescent="0.25">
      <c r="B92" s="4" t="s">
        <v>53</v>
      </c>
      <c r="C92" s="5">
        <v>5</v>
      </c>
      <c r="D92" s="5">
        <v>2</v>
      </c>
      <c r="E92" s="6">
        <f t="shared" si="7"/>
        <v>-0.6</v>
      </c>
    </row>
    <row r="93" spans="2:5" ht="29.25" customHeight="1" thickBot="1" x14ac:dyDescent="0.25">
      <c r="B93" s="4" t="s">
        <v>54</v>
      </c>
      <c r="C93" s="6">
        <f>(C90+C91)/(C90+C91+C92)</f>
        <v>0.73684210526315785</v>
      </c>
      <c r="D93" s="6">
        <f>(D90+D91)/(D90+D91+D92)</f>
        <v>0.92</v>
      </c>
      <c r="E93" s="6">
        <f t="shared" si="7"/>
        <v>0.24857142857142869</v>
      </c>
    </row>
    <row r="99" spans="2:5" ht="42.75" customHeight="1" thickBot="1" x14ac:dyDescent="0.25">
      <c r="C99" s="8" t="s">
        <v>103</v>
      </c>
      <c r="D99" s="8" t="s">
        <v>102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19</v>
      </c>
      <c r="D100" s="5">
        <v>25</v>
      </c>
      <c r="E100" s="6">
        <f>IF(C100&gt;0,(D100-C100)/C100,"-")</f>
        <v>0.31578947368421051</v>
      </c>
    </row>
    <row r="101" spans="2:5" ht="20.100000000000001" customHeight="1" thickBot="1" x14ac:dyDescent="0.25">
      <c r="B101" s="4" t="s">
        <v>41</v>
      </c>
      <c r="C101" s="5">
        <v>8</v>
      </c>
      <c r="D101" s="5">
        <v>13</v>
      </c>
      <c r="E101" s="6">
        <f t="shared" ref="E101:E105" si="8">IF(C101&gt;0,(D101-C101)/C101,"-")</f>
        <v>0.625</v>
      </c>
    </row>
    <row r="102" spans="2:5" ht="20.100000000000001" customHeight="1" thickBot="1" x14ac:dyDescent="0.25">
      <c r="B102" s="4" t="s">
        <v>42</v>
      </c>
      <c r="C102" s="5">
        <v>6</v>
      </c>
      <c r="D102" s="5">
        <v>10</v>
      </c>
      <c r="E102" s="6">
        <f t="shared" si="8"/>
        <v>0.66666666666666663</v>
      </c>
    </row>
    <row r="103" spans="2:5" ht="20.100000000000001" customHeight="1" thickBot="1" x14ac:dyDescent="0.25">
      <c r="B103" s="4" t="s">
        <v>98</v>
      </c>
      <c r="C103" s="6">
        <f>(C101+C102)/C100</f>
        <v>0.73684210526315785</v>
      </c>
      <c r="D103" s="6">
        <f>(D101+D102)/D100</f>
        <v>0.92</v>
      </c>
      <c r="E103" s="6">
        <f t="shared" si="8"/>
        <v>0.24857142857142869</v>
      </c>
    </row>
    <row r="104" spans="2:5" ht="20.100000000000001" customHeight="1" thickBot="1" x14ac:dyDescent="0.25">
      <c r="B104" s="4" t="s">
        <v>39</v>
      </c>
      <c r="C104" s="6">
        <v>0.88888888888888884</v>
      </c>
      <c r="D104" s="6">
        <v>0.8666666666666667</v>
      </c>
      <c r="E104" s="6">
        <f t="shared" si="8"/>
        <v>-2.4999999999999911E-2</v>
      </c>
    </row>
    <row r="105" spans="2:5" ht="20.100000000000001" customHeight="1" thickBot="1" x14ac:dyDescent="0.25">
      <c r="B105" s="4" t="s">
        <v>40</v>
      </c>
      <c r="C105" s="6">
        <v>0.6</v>
      </c>
      <c r="D105" s="6">
        <v>1</v>
      </c>
      <c r="E105" s="6">
        <f t="shared" si="8"/>
        <v>0.66666666666666674</v>
      </c>
    </row>
    <row r="111" spans="2:5" ht="42.75" customHeight="1" thickBot="1" x14ac:dyDescent="0.25">
      <c r="C111" s="8" t="s">
        <v>103</v>
      </c>
      <c r="D111" s="8" t="s">
        <v>102</v>
      </c>
      <c r="E111" s="8" t="s">
        <v>99</v>
      </c>
    </row>
    <row r="112" spans="2:5" ht="15" thickBot="1" x14ac:dyDescent="0.25">
      <c r="B112" s="4" t="s">
        <v>55</v>
      </c>
      <c r="C112" s="5">
        <v>37</v>
      </c>
      <c r="D112" s="5">
        <v>29</v>
      </c>
      <c r="E112" s="6">
        <f>IF(C112&gt;0,(D112-C112)/C112,"-")</f>
        <v>-0.21621621621621623</v>
      </c>
    </row>
    <row r="113" spans="2:14" ht="15" thickBot="1" x14ac:dyDescent="0.25">
      <c r="B113" s="4" t="s">
        <v>56</v>
      </c>
      <c r="C113" s="5">
        <v>18</v>
      </c>
      <c r="D113" s="5">
        <v>20</v>
      </c>
      <c r="E113" s="6">
        <f t="shared" ref="E113:E114" si="9">IF(C113&gt;0,(D113-C113)/C113,"-")</f>
        <v>0.1111111111111111</v>
      </c>
    </row>
    <row r="114" spans="2:14" ht="15" thickBot="1" x14ac:dyDescent="0.25">
      <c r="B114" s="4" t="s">
        <v>57</v>
      </c>
      <c r="C114" s="5">
        <v>19</v>
      </c>
      <c r="D114" s="5">
        <v>9</v>
      </c>
      <c r="E114" s="6">
        <f t="shared" si="9"/>
        <v>-0.52631578947368418</v>
      </c>
    </row>
    <row r="115" spans="2:14" s="22" customFormat="1" x14ac:dyDescent="0.2"/>
    <row r="116" spans="2:14" s="22" customFormat="1" x14ac:dyDescent="0.2"/>
    <row r="126" spans="2:14" ht="26.25" customHeight="1" thickBot="1" x14ac:dyDescent="0.25">
      <c r="C126" s="28" t="s">
        <v>103</v>
      </c>
      <c r="D126" s="29"/>
      <c r="E126" s="29"/>
      <c r="F126" s="30"/>
      <c r="G126" s="28" t="s">
        <v>102</v>
      </c>
      <c r="H126" s="29"/>
      <c r="I126" s="29"/>
      <c r="J126" s="30"/>
      <c r="K126" s="31" t="s">
        <v>58</v>
      </c>
      <c r="L126" s="32"/>
      <c r="M126" s="32"/>
      <c r="N126" s="32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0</v>
      </c>
      <c r="D128" s="10">
        <v>0</v>
      </c>
      <c r="E128" s="10">
        <v>0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6" t="str">
        <f>IF(C128=0,"-",(G128-C128)/C128)</f>
        <v>-</v>
      </c>
      <c r="L128" s="6" t="str">
        <f t="shared" ref="L128:N133" si="10">IF(D128=0,"-",(H128-D128)/D128)</f>
        <v>-</v>
      </c>
      <c r="M128" s="6" t="str">
        <f t="shared" si="10"/>
        <v>-</v>
      </c>
      <c r="N128" s="6" t="str">
        <f t="shared" si="10"/>
        <v>-</v>
      </c>
    </row>
    <row r="129" spans="2:14" ht="15" thickBot="1" x14ac:dyDescent="0.25">
      <c r="B129" s="4" t="s">
        <v>64</v>
      </c>
      <c r="C129" s="10">
        <v>0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6" t="str">
        <f t="shared" ref="K129:K133" si="11">IF(C129=0,"-",(G129-C129)/C129)</f>
        <v>-</v>
      </c>
      <c r="L129" s="6" t="str">
        <f t="shared" si="10"/>
        <v>-</v>
      </c>
      <c r="M129" s="6" t="str">
        <f t="shared" si="10"/>
        <v>-</v>
      </c>
      <c r="N129" s="6" t="str">
        <f t="shared" si="10"/>
        <v>-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0</v>
      </c>
      <c r="D133" s="10">
        <v>0</v>
      </c>
      <c r="E133" s="10">
        <v>0</v>
      </c>
      <c r="F133" s="10">
        <v>0</v>
      </c>
      <c r="G133" s="10">
        <v>0</v>
      </c>
      <c r="H133" s="10">
        <v>0</v>
      </c>
      <c r="I133" s="10">
        <v>0</v>
      </c>
      <c r="J133" s="10">
        <v>0</v>
      </c>
      <c r="K133" s="6" t="str">
        <f t="shared" si="11"/>
        <v>-</v>
      </c>
      <c r="L133" s="6" t="str">
        <f t="shared" si="10"/>
        <v>-</v>
      </c>
      <c r="M133" s="6" t="str">
        <f t="shared" si="10"/>
        <v>-</v>
      </c>
      <c r="N133" s="6" t="str">
        <f t="shared" si="10"/>
        <v>-</v>
      </c>
    </row>
    <row r="134" spans="2:14" ht="15" thickBot="1" x14ac:dyDescent="0.25">
      <c r="B134" s="4" t="s">
        <v>36</v>
      </c>
      <c r="C134" s="6" t="str">
        <f>IF(C128=0,"-",C128/(C128+C129))</f>
        <v>-</v>
      </c>
      <c r="D134" s="6" t="str">
        <f>IF(D128=0,"-",D128/(D128+D129))</f>
        <v>-</v>
      </c>
      <c r="E134" s="6" t="str">
        <f t="shared" ref="E134:J134" si="12">IF(E128=0,"-",E128/(E128+E129))</f>
        <v>-</v>
      </c>
      <c r="F134" s="6" t="str">
        <f t="shared" si="12"/>
        <v>-</v>
      </c>
      <c r="G134" s="6" t="str">
        <f t="shared" si="12"/>
        <v>-</v>
      </c>
      <c r="H134" s="6" t="str">
        <f t="shared" si="12"/>
        <v>-</v>
      </c>
      <c r="I134" s="6" t="str">
        <f t="shared" si="12"/>
        <v>-</v>
      </c>
      <c r="J134" s="6" t="str">
        <f t="shared" si="12"/>
        <v>-</v>
      </c>
      <c r="K134" s="6" t="str">
        <f>IF(OR(C134="-",G134="-"),"-",(G134-C134)/C134)</f>
        <v>-</v>
      </c>
      <c r="L134" s="6" t="str">
        <f t="shared" ref="L134:N135" si="13">IF(OR(D134="-",H134="-"),"-",(H134-D134)/D134)</f>
        <v>-</v>
      </c>
      <c r="M134" s="6" t="str">
        <f t="shared" si="13"/>
        <v>-</v>
      </c>
      <c r="N134" s="6" t="str">
        <f t="shared" si="13"/>
        <v>-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8" t="s">
        <v>103</v>
      </c>
      <c r="D141" s="29"/>
      <c r="E141" s="29"/>
      <c r="F141" s="30"/>
      <c r="G141" s="28" t="s">
        <v>102</v>
      </c>
      <c r="H141" s="29"/>
      <c r="I141" s="29"/>
      <c r="J141" s="30"/>
      <c r="K141" s="31" t="s">
        <v>58</v>
      </c>
      <c r="L141" s="32"/>
      <c r="M141" s="32"/>
      <c r="N141" s="32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0</v>
      </c>
      <c r="D143" s="10">
        <v>0</v>
      </c>
      <c r="E143" s="10">
        <v>0</v>
      </c>
      <c r="F143" s="10">
        <v>0</v>
      </c>
      <c r="G143" s="10">
        <v>0</v>
      </c>
      <c r="H143" s="10">
        <v>0</v>
      </c>
      <c r="I143" s="10">
        <v>0</v>
      </c>
      <c r="J143" s="10">
        <v>0</v>
      </c>
      <c r="K143" s="6" t="str">
        <f>IF(C143=0,"-",(G143-C143)/C143)</f>
        <v>-</v>
      </c>
      <c r="L143" s="6" t="str">
        <f t="shared" ref="L143:N147" si="15">IF(D143=0,"-",(H143-D143)/D143)</f>
        <v>-</v>
      </c>
      <c r="M143" s="6" t="str">
        <f t="shared" si="15"/>
        <v>-</v>
      </c>
      <c r="N143" s="6" t="str">
        <f t="shared" si="15"/>
        <v>-</v>
      </c>
    </row>
    <row r="144" spans="2:14" ht="15" thickBot="1" x14ac:dyDescent="0.25">
      <c r="B144" s="4" t="s">
        <v>72</v>
      </c>
      <c r="C144" s="10">
        <v>0</v>
      </c>
      <c r="D144" s="10">
        <v>0</v>
      </c>
      <c r="E144" s="10">
        <v>0</v>
      </c>
      <c r="F144" s="10">
        <v>0</v>
      </c>
      <c r="G144" s="10">
        <v>2</v>
      </c>
      <c r="H144" s="10">
        <v>0</v>
      </c>
      <c r="I144" s="10">
        <v>0</v>
      </c>
      <c r="J144" s="10">
        <v>2</v>
      </c>
      <c r="K144" s="6" t="str">
        <f t="shared" ref="K144:K147" si="16">IF(C144=0,"-",(G144-C144)/C144)</f>
        <v>-</v>
      </c>
      <c r="L144" s="6" t="str">
        <f t="shared" si="15"/>
        <v>-</v>
      </c>
      <c r="M144" s="6" t="str">
        <f t="shared" si="15"/>
        <v>-</v>
      </c>
      <c r="N144" s="6" t="str">
        <f t="shared" si="15"/>
        <v>-</v>
      </c>
    </row>
    <row r="145" spans="2:14" ht="15" thickBot="1" x14ac:dyDescent="0.25">
      <c r="B145" s="4" t="s">
        <v>73</v>
      </c>
      <c r="C145" s="10">
        <v>3</v>
      </c>
      <c r="D145" s="10">
        <v>0</v>
      </c>
      <c r="E145" s="10">
        <v>0</v>
      </c>
      <c r="F145" s="10">
        <v>3</v>
      </c>
      <c r="G145" s="10">
        <v>3</v>
      </c>
      <c r="H145" s="10">
        <v>0</v>
      </c>
      <c r="I145" s="10">
        <v>0</v>
      </c>
      <c r="J145" s="10">
        <v>3</v>
      </c>
      <c r="K145" s="6">
        <f t="shared" si="16"/>
        <v>0</v>
      </c>
      <c r="L145" s="6" t="str">
        <f t="shared" si="15"/>
        <v>-</v>
      </c>
      <c r="M145" s="6" t="str">
        <f t="shared" si="15"/>
        <v>-</v>
      </c>
      <c r="N145" s="6">
        <f t="shared" si="15"/>
        <v>0</v>
      </c>
    </row>
    <row r="146" spans="2:14" ht="15" thickBot="1" x14ac:dyDescent="0.25">
      <c r="B146" s="4" t="s">
        <v>74</v>
      </c>
      <c r="C146" s="10">
        <v>1</v>
      </c>
      <c r="D146" s="10">
        <v>0</v>
      </c>
      <c r="E146" s="10">
        <v>0</v>
      </c>
      <c r="F146" s="10">
        <v>1</v>
      </c>
      <c r="G146" s="10">
        <v>0</v>
      </c>
      <c r="H146" s="10">
        <v>0</v>
      </c>
      <c r="I146" s="10">
        <v>0</v>
      </c>
      <c r="J146" s="10">
        <v>0</v>
      </c>
      <c r="K146" s="6">
        <f t="shared" si="16"/>
        <v>-1</v>
      </c>
      <c r="L146" s="6" t="str">
        <f t="shared" si="15"/>
        <v>-</v>
      </c>
      <c r="M146" s="6" t="str">
        <f t="shared" si="15"/>
        <v>-</v>
      </c>
      <c r="N146" s="6">
        <f t="shared" si="15"/>
        <v>-1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1</v>
      </c>
      <c r="F147" s="10">
        <v>1</v>
      </c>
      <c r="G147" s="10">
        <v>0</v>
      </c>
      <c r="H147" s="10">
        <v>0</v>
      </c>
      <c r="I147" s="10">
        <v>0</v>
      </c>
      <c r="J147" s="10">
        <v>0</v>
      </c>
      <c r="K147" s="6" t="str">
        <f t="shared" si="16"/>
        <v>-</v>
      </c>
      <c r="L147" s="6" t="str">
        <f t="shared" si="15"/>
        <v>-</v>
      </c>
      <c r="M147" s="6">
        <f t="shared" si="15"/>
        <v>-1</v>
      </c>
      <c r="N147" s="6">
        <f t="shared" si="15"/>
        <v>-1</v>
      </c>
    </row>
    <row r="148" spans="2:14" ht="15" thickBot="1" x14ac:dyDescent="0.25">
      <c r="B148" s="7" t="s">
        <v>68</v>
      </c>
      <c r="C148" s="10">
        <v>4</v>
      </c>
      <c r="D148" s="10">
        <v>0</v>
      </c>
      <c r="E148" s="10">
        <v>1</v>
      </c>
      <c r="F148" s="10">
        <v>5</v>
      </c>
      <c r="G148" s="10">
        <v>5</v>
      </c>
      <c r="H148" s="10">
        <v>0</v>
      </c>
      <c r="I148" s="10">
        <v>0</v>
      </c>
      <c r="J148" s="10">
        <v>5</v>
      </c>
      <c r="K148" s="6">
        <f t="shared" ref="K148" si="17">IF(C148=0,"-",(G148-C148)/C148)</f>
        <v>0.25</v>
      </c>
      <c r="L148" s="6" t="str">
        <f t="shared" ref="L148" si="18">IF(D148=0,"-",(H148-D148)/D148)</f>
        <v>-</v>
      </c>
      <c r="M148" s="6">
        <f t="shared" ref="M148" si="19">IF(E148=0,"-",(I148-E148)/E148)</f>
        <v>-1</v>
      </c>
      <c r="N148" s="6">
        <f t="shared" ref="N148" si="20">IF(F148=0,"-",(J148-F148)/F148)</f>
        <v>0</v>
      </c>
    </row>
    <row r="149" spans="2:14" ht="29.25" thickBot="1" x14ac:dyDescent="0.25">
      <c r="B149" s="7" t="s">
        <v>76</v>
      </c>
      <c r="C149" s="6" t="str">
        <f t="shared" ref="C149:J150" si="21">IF(C143=0,"-",(C143/(C143+C145)))</f>
        <v>-</v>
      </c>
      <c r="D149" s="6" t="str">
        <f t="shared" si="21"/>
        <v>-</v>
      </c>
      <c r="E149" s="6" t="str">
        <f t="shared" si="21"/>
        <v>-</v>
      </c>
      <c r="F149" s="6" t="str">
        <f t="shared" si="21"/>
        <v>-</v>
      </c>
      <c r="G149" s="6" t="str">
        <f t="shared" si="21"/>
        <v>-</v>
      </c>
      <c r="H149" s="6" t="str">
        <f t="shared" si="21"/>
        <v>-</v>
      </c>
      <c r="I149" s="6" t="str">
        <f t="shared" si="21"/>
        <v>-</v>
      </c>
      <c r="J149" s="6" t="str">
        <f t="shared" si="21"/>
        <v>-</v>
      </c>
      <c r="K149" s="6" t="str">
        <f>IF(OR(C149="-",G149="-"),"-",(G149-C149)/C149)</f>
        <v>-</v>
      </c>
      <c r="L149" s="6" t="str">
        <f t="shared" ref="L149:N150" si="22">IF(OR(D149="-",H149="-"),"-",(H149-D149)/D149)</f>
        <v>-</v>
      </c>
      <c r="M149" s="6" t="str">
        <f t="shared" si="22"/>
        <v>-</v>
      </c>
      <c r="N149" s="6" t="str">
        <f t="shared" si="22"/>
        <v>-</v>
      </c>
    </row>
    <row r="150" spans="2:14" ht="29.25" thickBot="1" x14ac:dyDescent="0.25">
      <c r="B150" s="7" t="s">
        <v>77</v>
      </c>
      <c r="C150" s="6" t="str">
        <f t="shared" si="21"/>
        <v>-</v>
      </c>
      <c r="D150" s="6" t="str">
        <f t="shared" si="21"/>
        <v>-</v>
      </c>
      <c r="E150" s="6" t="str">
        <f t="shared" si="21"/>
        <v>-</v>
      </c>
      <c r="F150" s="6" t="str">
        <f t="shared" si="21"/>
        <v>-</v>
      </c>
      <c r="G150" s="6">
        <f t="shared" si="21"/>
        <v>1</v>
      </c>
      <c r="H150" s="6" t="str">
        <f t="shared" si="21"/>
        <v>-</v>
      </c>
      <c r="I150" s="6" t="str">
        <f t="shared" si="21"/>
        <v>-</v>
      </c>
      <c r="J150" s="6">
        <f t="shared" si="21"/>
        <v>1</v>
      </c>
      <c r="K150" s="6" t="str">
        <f>IF(OR(C150="-",G150="-"),"-",(G150-C150)/C150)</f>
        <v>-</v>
      </c>
      <c r="L150" s="6" t="str">
        <f t="shared" si="22"/>
        <v>-</v>
      </c>
      <c r="M150" s="6" t="str">
        <f t="shared" si="22"/>
        <v>-</v>
      </c>
      <c r="N150" s="6" t="str">
        <f t="shared" si="22"/>
        <v>-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102</v>
      </c>
      <c r="E156" s="8" t="s">
        <v>99</v>
      </c>
    </row>
    <row r="157" spans="2:14" ht="15" thickBot="1" x14ac:dyDescent="0.25">
      <c r="B157" s="4" t="s">
        <v>94</v>
      </c>
      <c r="C157" s="19">
        <v>3</v>
      </c>
      <c r="D157" s="19">
        <v>4</v>
      </c>
      <c r="E157" s="18">
        <f>IF(C157=0,"-",(D157-C157)/C157)</f>
        <v>0.33333333333333331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1</v>
      </c>
      <c r="D158" s="19">
        <v>1</v>
      </c>
      <c r="E158" s="18">
        <f t="shared" ref="E158:E159" si="23">IF(C158=0,"-",(D158-C158)/C158)</f>
        <v>0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0</v>
      </c>
      <c r="D159" s="19">
        <v>0</v>
      </c>
      <c r="E159" s="18" t="str">
        <f t="shared" si="23"/>
        <v>-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0.75</v>
      </c>
      <c r="D160" s="18">
        <f>IF(D157=0,"-",D157/(D157+D158+D159))</f>
        <v>0.8</v>
      </c>
      <c r="E160" s="18">
        <f>IF(OR(C160="-",D160="-"),"-",(D160-C160)/C160)</f>
        <v>6.6666666666666721E-2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102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0</v>
      </c>
      <c r="D166" s="5">
        <v>0</v>
      </c>
      <c r="E166" s="6" t="str">
        <f>IF(C166=0,"-",(D166-C166)/C166)</f>
        <v>-</v>
      </c>
    </row>
    <row r="167" spans="2:14" ht="20.100000000000001" customHeight="1" thickBot="1" x14ac:dyDescent="0.25">
      <c r="B167" s="4" t="s">
        <v>41</v>
      </c>
      <c r="C167" s="5">
        <v>0</v>
      </c>
      <c r="D167" s="5">
        <v>0</v>
      </c>
      <c r="E167" s="6" t="str">
        <f t="shared" ref="E167:E168" si="24">IF(C167=0,"-",(D167-C167)/C167)</f>
        <v>-</v>
      </c>
    </row>
    <row r="168" spans="2:14" ht="20.100000000000001" customHeight="1" thickBot="1" x14ac:dyDescent="0.25">
      <c r="B168" s="4" t="s">
        <v>42</v>
      </c>
      <c r="C168" s="5">
        <v>0</v>
      </c>
      <c r="D168" s="5">
        <v>0</v>
      </c>
      <c r="E168" s="6" t="str">
        <f t="shared" si="24"/>
        <v>-</v>
      </c>
    </row>
    <row r="169" spans="2:14" ht="20.100000000000001" customHeight="1" thickBot="1" x14ac:dyDescent="0.25">
      <c r="B169" s="4" t="s">
        <v>98</v>
      </c>
      <c r="C169" s="6" t="str">
        <f>IF(C166=0,"-",(C167+C168)/C166)</f>
        <v>-</v>
      </c>
      <c r="D169" s="6" t="str">
        <f>IF(D166=0,"-",(D167+D168)/D166)</f>
        <v>-</v>
      </c>
      <c r="E169" s="6" t="str">
        <f t="shared" ref="E169:E171" si="25">IF(OR(C169="-",D169="-"),"-",(D169-C169)/C169)</f>
        <v>-</v>
      </c>
    </row>
    <row r="170" spans="2:14" ht="20.100000000000001" customHeight="1" thickBot="1" x14ac:dyDescent="0.25">
      <c r="B170" s="4" t="s">
        <v>39</v>
      </c>
      <c r="C170" s="6" t="s">
        <v>104</v>
      </c>
      <c r="D170" s="6" t="s">
        <v>104</v>
      </c>
      <c r="E170" s="6" t="str">
        <f t="shared" si="25"/>
        <v>-</v>
      </c>
    </row>
    <row r="171" spans="2:14" ht="20.100000000000001" customHeight="1" thickBot="1" x14ac:dyDescent="0.25">
      <c r="B171" s="4" t="s">
        <v>40</v>
      </c>
      <c r="C171" s="6" t="s">
        <v>104</v>
      </c>
      <c r="D171" s="6" t="s">
        <v>104</v>
      </c>
      <c r="E171" s="6" t="str">
        <f t="shared" si="25"/>
        <v>-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102</v>
      </c>
      <c r="E177" s="8" t="s">
        <v>99</v>
      </c>
    </row>
    <row r="178" spans="2:8" ht="15" thickBot="1" x14ac:dyDescent="0.25">
      <c r="B178" s="15" t="s">
        <v>81</v>
      </c>
      <c r="C178" s="5">
        <v>0</v>
      </c>
      <c r="D178" s="5">
        <v>0</v>
      </c>
      <c r="E178" s="6" t="str">
        <f>IF(C178=0,"-",(D178-C178)/C178)</f>
        <v>-</v>
      </c>
      <c r="H178" s="13"/>
    </row>
    <row r="179" spans="2:8" ht="15" thickBot="1" x14ac:dyDescent="0.25">
      <c r="B179" s="4" t="s">
        <v>43</v>
      </c>
      <c r="C179" s="5">
        <v>0</v>
      </c>
      <c r="D179" s="5">
        <v>0</v>
      </c>
      <c r="E179" s="6" t="str">
        <f t="shared" ref="E179:E185" si="26">IF(C179=0,"-",(D179-C179)/C179)</f>
        <v>-</v>
      </c>
      <c r="H179" s="13"/>
    </row>
    <row r="180" spans="2:8" ht="15" thickBot="1" x14ac:dyDescent="0.25">
      <c r="B180" s="4" t="s">
        <v>47</v>
      </c>
      <c r="C180" s="5">
        <v>0</v>
      </c>
      <c r="D180" s="5">
        <v>0</v>
      </c>
      <c r="E180" s="6" t="str">
        <f t="shared" si="26"/>
        <v>-</v>
      </c>
      <c r="H180" s="13"/>
    </row>
    <row r="181" spans="2:8" ht="15" thickBot="1" x14ac:dyDescent="0.25">
      <c r="B181" s="4" t="s">
        <v>78</v>
      </c>
      <c r="C181" s="5">
        <v>0</v>
      </c>
      <c r="D181" s="5">
        <v>0</v>
      </c>
      <c r="E181" s="6" t="str">
        <f t="shared" si="26"/>
        <v>-</v>
      </c>
      <c r="H181" s="13"/>
    </row>
    <row r="182" spans="2:8" ht="15" thickBot="1" x14ac:dyDescent="0.25">
      <c r="B182" s="15" t="s">
        <v>79</v>
      </c>
      <c r="C182" s="5">
        <v>2</v>
      </c>
      <c r="D182" s="5">
        <v>5</v>
      </c>
      <c r="E182" s="6">
        <f t="shared" si="26"/>
        <v>1.5</v>
      </c>
      <c r="H182" s="13"/>
    </row>
    <row r="183" spans="2:8" ht="15" thickBot="1" x14ac:dyDescent="0.25">
      <c r="B183" s="4" t="s">
        <v>47</v>
      </c>
      <c r="C183" s="5">
        <v>2</v>
      </c>
      <c r="D183" s="5">
        <v>5</v>
      </c>
      <c r="E183" s="6">
        <f t="shared" si="26"/>
        <v>1.5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0</v>
      </c>
      <c r="D185" s="5">
        <v>0</v>
      </c>
      <c r="E185" s="6" t="str">
        <f t="shared" si="26"/>
        <v>-</v>
      </c>
      <c r="H185" s="13"/>
    </row>
    <row r="186" spans="2:8" s="22" customFormat="1" x14ac:dyDescent="0.2"/>
    <row r="187" spans="2:8" s="22" customFormat="1" x14ac:dyDescent="0.2"/>
    <row r="196" spans="2:5" ht="42.75" customHeight="1" thickBot="1" x14ac:dyDescent="0.25">
      <c r="C196" s="8" t="s">
        <v>103</v>
      </c>
      <c r="D196" s="8" t="s">
        <v>102</v>
      </c>
      <c r="E196" s="8" t="s">
        <v>99</v>
      </c>
    </row>
    <row r="197" spans="2:5" ht="15" thickBot="1" x14ac:dyDescent="0.25">
      <c r="B197" s="4" t="s">
        <v>82</v>
      </c>
      <c r="C197" s="5">
        <v>0</v>
      </c>
      <c r="D197" s="5">
        <v>0</v>
      </c>
      <c r="E197" s="6" t="str">
        <f t="shared" ref="E197:E200" si="27">IF(C197=0,"-",(D197-C197)/C197)</f>
        <v>-</v>
      </c>
    </row>
    <row r="198" spans="2:5" ht="15" thickBot="1" x14ac:dyDescent="0.25">
      <c r="B198" s="4" t="s">
        <v>83</v>
      </c>
      <c r="C198" s="5">
        <v>0</v>
      </c>
      <c r="D198" s="5">
        <v>0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0</v>
      </c>
      <c r="D199" s="5">
        <v>0</v>
      </c>
      <c r="E199" s="6" t="str">
        <f t="shared" si="27"/>
        <v>-</v>
      </c>
    </row>
    <row r="200" spans="2:5" ht="15" thickBot="1" x14ac:dyDescent="0.25">
      <c r="B200" s="4" t="s">
        <v>85</v>
      </c>
      <c r="C200" s="5">
        <v>0</v>
      </c>
      <c r="D200" s="5">
        <v>0</v>
      </c>
      <c r="E200" s="6" t="str">
        <f t="shared" si="27"/>
        <v>-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102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0</v>
      </c>
      <c r="D208" s="5">
        <v>0</v>
      </c>
      <c r="E208" s="6" t="str">
        <f t="shared" si="28"/>
        <v>-</v>
      </c>
    </row>
    <row r="209" spans="2:5" ht="20.100000000000001" customHeight="1" thickBot="1" x14ac:dyDescent="0.25">
      <c r="B209" s="17" t="s">
        <v>86</v>
      </c>
      <c r="C209" s="5">
        <v>0</v>
      </c>
      <c r="D209" s="5">
        <v>0</v>
      </c>
      <c r="E209" s="6" t="str">
        <f t="shared" si="28"/>
        <v>-</v>
      </c>
    </row>
    <row r="210" spans="2:5" ht="20.100000000000001" customHeight="1" thickBot="1" x14ac:dyDescent="0.25">
      <c r="B210" s="17" t="s">
        <v>87</v>
      </c>
      <c r="C210" s="5">
        <v>0</v>
      </c>
      <c r="D210" s="5">
        <v>0</v>
      </c>
      <c r="E210" s="6" t="str">
        <f t="shared" si="28"/>
        <v>-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0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0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102</v>
      </c>
      <c r="E220" s="8" t="s">
        <v>99</v>
      </c>
    </row>
    <row r="221" spans="2:5" ht="15" thickBot="1" x14ac:dyDescent="0.25">
      <c r="B221" s="16" t="s">
        <v>91</v>
      </c>
      <c r="C221" s="5">
        <v>2</v>
      </c>
      <c r="D221" s="5">
        <v>1</v>
      </c>
      <c r="E221" s="6">
        <f t="shared" ref="E221:E223" si="30">IF(C221=0,"-",(D221-C221)/C221)</f>
        <v>-0.5</v>
      </c>
    </row>
    <row r="222" spans="2:5" ht="15" thickBot="1" x14ac:dyDescent="0.25">
      <c r="B222" s="16" t="s">
        <v>92</v>
      </c>
      <c r="C222" s="5">
        <v>1</v>
      </c>
      <c r="D222" s="5">
        <v>0</v>
      </c>
      <c r="E222" s="6">
        <f t="shared" si="30"/>
        <v>-1</v>
      </c>
    </row>
    <row r="223" spans="2:5" ht="15" thickBot="1" x14ac:dyDescent="0.25">
      <c r="B223" s="16" t="s">
        <v>93</v>
      </c>
      <c r="C223" s="5">
        <v>1</v>
      </c>
      <c r="D223" s="5">
        <v>1</v>
      </c>
      <c r="E223" s="6">
        <f t="shared" si="30"/>
        <v>0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1" spans="2:5" ht="27" customHeight="1" x14ac:dyDescent="0.2">
      <c r="B11" s="20" t="str">
        <f>Portada!B9</f>
        <v>1º Trimestre 2021</v>
      </c>
    </row>
    <row r="13" spans="2:5" ht="42.75" customHeight="1" thickBot="1" x14ac:dyDescent="0.25">
      <c r="C13" s="8" t="s">
        <v>103</v>
      </c>
      <c r="D13" s="8" t="s">
        <v>102</v>
      </c>
      <c r="E13" s="8" t="s">
        <v>99</v>
      </c>
    </row>
    <row r="14" spans="2:5" ht="20.100000000000001" customHeight="1" thickBot="1" x14ac:dyDescent="0.25">
      <c r="B14" s="4" t="s">
        <v>22</v>
      </c>
      <c r="C14" s="5">
        <v>7445</v>
      </c>
      <c r="D14" s="5">
        <v>7210</v>
      </c>
      <c r="E14" s="6">
        <f>IF(C14&gt;0,(D14-C14)/C14)</f>
        <v>-3.1564808596373402E-2</v>
      </c>
    </row>
    <row r="15" spans="2:5" ht="20.100000000000001" customHeight="1" thickBot="1" x14ac:dyDescent="0.25">
      <c r="B15" s="4" t="s">
        <v>17</v>
      </c>
      <c r="C15" s="5">
        <v>6973</v>
      </c>
      <c r="D15" s="5">
        <v>7047</v>
      </c>
      <c r="E15" s="6">
        <f t="shared" ref="E15:E25" si="0">IF(C15&gt;0,(D15-C15)/C15)</f>
        <v>1.0612361967589273E-2</v>
      </c>
    </row>
    <row r="16" spans="2:5" ht="20.100000000000001" customHeight="1" thickBot="1" x14ac:dyDescent="0.25">
      <c r="B16" s="4" t="s">
        <v>18</v>
      </c>
      <c r="C16" s="5">
        <v>5381</v>
      </c>
      <c r="D16" s="5">
        <v>5309</v>
      </c>
      <c r="E16" s="6">
        <f t="shared" si="0"/>
        <v>-1.3380412562720684E-2</v>
      </c>
    </row>
    <row r="17" spans="2:5" ht="20.100000000000001" customHeight="1" thickBot="1" x14ac:dyDescent="0.25">
      <c r="B17" s="4" t="s">
        <v>19</v>
      </c>
      <c r="C17" s="5">
        <v>1592</v>
      </c>
      <c r="D17" s="5">
        <v>1738</v>
      </c>
      <c r="E17" s="6">
        <f t="shared" si="0"/>
        <v>9.1708542713567834E-2</v>
      </c>
    </row>
    <row r="18" spans="2:5" ht="20.100000000000001" customHeight="1" thickBot="1" x14ac:dyDescent="0.25">
      <c r="B18" s="4" t="s">
        <v>100</v>
      </c>
      <c r="C18" s="5">
        <v>36</v>
      </c>
      <c r="D18" s="5">
        <v>16</v>
      </c>
      <c r="E18" s="6">
        <f>IF(C18=0,"-",(D18-C18)/C18)</f>
        <v>-0.55555555555555558</v>
      </c>
    </row>
    <row r="19" spans="2:5" ht="20.100000000000001" customHeight="1" thickBot="1" x14ac:dyDescent="0.25">
      <c r="B19" s="4" t="s">
        <v>101</v>
      </c>
      <c r="C19" s="5">
        <v>19</v>
      </c>
      <c r="D19" s="5">
        <v>0</v>
      </c>
      <c r="E19" s="6">
        <f>IF(C19=0,"-",(D19-C19)/C19)</f>
        <v>-1</v>
      </c>
    </row>
    <row r="20" spans="2:5" ht="20.100000000000001" customHeight="1" thickBot="1" x14ac:dyDescent="0.25">
      <c r="B20" s="4" t="s">
        <v>20</v>
      </c>
      <c r="C20" s="6">
        <f>C17/C15</f>
        <v>0.22830919260002869</v>
      </c>
      <c r="D20" s="6">
        <f>D17/D15</f>
        <v>0.2466297715339861</v>
      </c>
      <c r="E20" s="6">
        <f t="shared" si="0"/>
        <v>8.0244596046787089E-2</v>
      </c>
    </row>
    <row r="21" spans="2:5" ht="30" customHeight="1" thickBot="1" x14ac:dyDescent="0.25">
      <c r="B21" s="4" t="s">
        <v>23</v>
      </c>
      <c r="C21" s="5">
        <v>586</v>
      </c>
      <c r="D21" s="5">
        <v>527</v>
      </c>
      <c r="E21" s="6">
        <f t="shared" si="0"/>
        <v>-0.10068259385665529</v>
      </c>
    </row>
    <row r="22" spans="2:5" ht="20.100000000000001" customHeight="1" thickBot="1" x14ac:dyDescent="0.25">
      <c r="B22" s="4" t="s">
        <v>24</v>
      </c>
      <c r="C22" s="5">
        <v>386</v>
      </c>
      <c r="D22" s="5">
        <v>409</v>
      </c>
      <c r="E22" s="6">
        <f t="shared" si="0"/>
        <v>5.9585492227979271E-2</v>
      </c>
    </row>
    <row r="23" spans="2:5" ht="20.100000000000001" customHeight="1" thickBot="1" x14ac:dyDescent="0.25">
      <c r="B23" s="4" t="s">
        <v>25</v>
      </c>
      <c r="C23" s="5">
        <v>200</v>
      </c>
      <c r="D23" s="5">
        <v>118</v>
      </c>
      <c r="E23" s="6">
        <f t="shared" si="0"/>
        <v>-0.41</v>
      </c>
    </row>
    <row r="24" spans="2:5" ht="20.100000000000001" customHeight="1" thickBot="1" x14ac:dyDescent="0.25">
      <c r="B24" s="4" t="s">
        <v>21</v>
      </c>
      <c r="C24" s="6">
        <f>C23/C21</f>
        <v>0.34129692832764508</v>
      </c>
      <c r="D24" s="6">
        <f t="shared" ref="D24" si="1">D23/D21</f>
        <v>0.2239089184060721</v>
      </c>
      <c r="E24" s="6">
        <f t="shared" si="0"/>
        <v>-0.34394686907020877</v>
      </c>
    </row>
    <row r="25" spans="2:5" ht="20.100000000000001" customHeight="1" thickBot="1" x14ac:dyDescent="0.25">
      <c r="B25" s="7" t="s">
        <v>26</v>
      </c>
      <c r="C25" s="6">
        <v>0.15925981755809226</v>
      </c>
      <c r="D25" s="6">
        <v>0.16091925150968836</v>
      </c>
      <c r="E25" s="6">
        <f t="shared" si="0"/>
        <v>1.0419665029383783E-2</v>
      </c>
    </row>
    <row r="33" spans="2:5" ht="42.75" customHeight="1" thickBot="1" x14ac:dyDescent="0.25">
      <c r="C33" s="8" t="s">
        <v>103</v>
      </c>
      <c r="D33" s="8" t="s">
        <v>102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1978</v>
      </c>
      <c r="D34" s="5">
        <v>1871</v>
      </c>
      <c r="E34" s="6">
        <f>IF(C34&gt;0,(D34-C34)/C34)</f>
        <v>-5.4095045500505562E-2</v>
      </c>
    </row>
    <row r="35" spans="2:5" ht="20.100000000000001" customHeight="1" thickBot="1" x14ac:dyDescent="0.25">
      <c r="B35" s="4" t="s">
        <v>29</v>
      </c>
      <c r="C35" s="5">
        <v>6</v>
      </c>
      <c r="D35" s="5">
        <v>12</v>
      </c>
      <c r="E35" s="6">
        <f t="shared" ref="E35:E37" si="2">IF(C35&gt;0,(D35-C35)/C35)</f>
        <v>1</v>
      </c>
    </row>
    <row r="36" spans="2:5" ht="20.100000000000001" customHeight="1" thickBot="1" x14ac:dyDescent="0.25">
      <c r="B36" s="4" t="s">
        <v>28</v>
      </c>
      <c r="C36" s="5">
        <v>1556</v>
      </c>
      <c r="D36" s="5">
        <v>1494</v>
      </c>
      <c r="E36" s="6">
        <f t="shared" si="2"/>
        <v>-3.9845758354755782E-2</v>
      </c>
    </row>
    <row r="37" spans="2:5" ht="20.100000000000001" customHeight="1" thickBot="1" x14ac:dyDescent="0.25">
      <c r="B37" s="4" t="s">
        <v>30</v>
      </c>
      <c r="C37" s="5">
        <v>416</v>
      </c>
      <c r="D37" s="5">
        <v>365</v>
      </c>
      <c r="E37" s="6">
        <f t="shared" si="2"/>
        <v>-0.12259615384615384</v>
      </c>
    </row>
    <row r="43" spans="2:5" ht="42.75" customHeight="1" thickBot="1" x14ac:dyDescent="0.25">
      <c r="C43" s="8" t="s">
        <v>103</v>
      </c>
      <c r="D43" s="8" t="s">
        <v>102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926</v>
      </c>
      <c r="D44" s="5">
        <v>1037</v>
      </c>
      <c r="E44" s="6">
        <f>IF(C44&gt;0,(D44-C44)/C44)</f>
        <v>0.11987041036717062</v>
      </c>
    </row>
    <row r="45" spans="2:5" ht="20.100000000000001" customHeight="1" thickBot="1" x14ac:dyDescent="0.25">
      <c r="B45" s="4" t="s">
        <v>34</v>
      </c>
      <c r="C45" s="5">
        <v>150</v>
      </c>
      <c r="D45" s="5">
        <v>179</v>
      </c>
      <c r="E45" s="6">
        <f t="shared" ref="E45:E51" si="3">IF(C45&gt;0,(D45-C45)/C45)</f>
        <v>0.19333333333333333</v>
      </c>
    </row>
    <row r="46" spans="2:5" ht="20.100000000000001" customHeight="1" thickBot="1" x14ac:dyDescent="0.25">
      <c r="B46" s="4" t="s">
        <v>31</v>
      </c>
      <c r="C46" s="5">
        <v>171</v>
      </c>
      <c r="D46" s="5">
        <v>259</v>
      </c>
      <c r="E46" s="6">
        <f t="shared" si="3"/>
        <v>0.51461988304093564</v>
      </c>
    </row>
    <row r="47" spans="2:5" ht="20.100000000000001" customHeight="1" thickBot="1" x14ac:dyDescent="0.25">
      <c r="B47" s="4" t="s">
        <v>32</v>
      </c>
      <c r="C47" s="5">
        <v>2367</v>
      </c>
      <c r="D47" s="5">
        <v>2354</v>
      </c>
      <c r="E47" s="6">
        <f t="shared" si="3"/>
        <v>-5.4921841994085337E-3</v>
      </c>
    </row>
    <row r="48" spans="2:5" ht="20.100000000000001" customHeight="1" thickBot="1" x14ac:dyDescent="0.25">
      <c r="B48" s="4" t="s">
        <v>35</v>
      </c>
      <c r="C48" s="5">
        <v>1460</v>
      </c>
      <c r="D48" s="5">
        <v>1583</v>
      </c>
      <c r="E48" s="6">
        <f t="shared" si="3"/>
        <v>8.4246575342465754E-2</v>
      </c>
    </row>
    <row r="49" spans="2:5" ht="20.100000000000001" customHeight="1" thickBot="1" x14ac:dyDescent="0.25">
      <c r="B49" s="4" t="s">
        <v>67</v>
      </c>
      <c r="C49" s="5">
        <v>1789</v>
      </c>
      <c r="D49" s="5">
        <v>1701</v>
      </c>
      <c r="E49" s="6">
        <f t="shared" si="3"/>
        <v>-4.9189491335941866E-2</v>
      </c>
    </row>
    <row r="50" spans="2:5" ht="20.100000000000001" customHeight="1" collapsed="1" thickBot="1" x14ac:dyDescent="0.25">
      <c r="B50" s="4" t="s">
        <v>36</v>
      </c>
      <c r="C50" s="6">
        <f>C44/(C44+C45)</f>
        <v>0.86059479553903351</v>
      </c>
      <c r="D50" s="6">
        <f>D44/(D44+D45)</f>
        <v>0.85279605263157898</v>
      </c>
      <c r="E50" s="6">
        <f t="shared" si="3"/>
        <v>-9.0620381948391671E-3</v>
      </c>
    </row>
    <row r="51" spans="2:5" ht="20.100000000000001" customHeight="1" thickBot="1" x14ac:dyDescent="0.25">
      <c r="B51" s="4" t="s">
        <v>37</v>
      </c>
      <c r="C51" s="6">
        <f>C47/(C46+C47)</f>
        <v>0.93262411347517726</v>
      </c>
      <c r="D51" s="6">
        <f>D47/(D46+D47)</f>
        <v>0.9008802143130501</v>
      </c>
      <c r="E51" s="6">
        <f t="shared" si="3"/>
        <v>-3.4037184652927231E-2</v>
      </c>
    </row>
    <row r="57" spans="2:5" ht="42.75" customHeight="1" thickBot="1" x14ac:dyDescent="0.25">
      <c r="C57" s="8" t="s">
        <v>103</v>
      </c>
      <c r="D57" s="8" t="s">
        <v>102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1083</v>
      </c>
      <c r="D58" s="5">
        <v>1240</v>
      </c>
      <c r="E58" s="6">
        <f>IF(C58&gt;0,(D58-C58)/C58)</f>
        <v>0.14496768236380425</v>
      </c>
    </row>
    <row r="59" spans="2:5" ht="20.100000000000001" customHeight="1" thickBot="1" x14ac:dyDescent="0.25">
      <c r="B59" s="4" t="s">
        <v>41</v>
      </c>
      <c r="C59" s="5">
        <v>731</v>
      </c>
      <c r="D59" s="5">
        <v>792</v>
      </c>
      <c r="E59" s="6">
        <f t="shared" ref="E59:E63" si="4">IF(C59&gt;0,(D59-C59)/C59)</f>
        <v>8.3447332421340628E-2</v>
      </c>
    </row>
    <row r="60" spans="2:5" ht="20.100000000000001" customHeight="1" thickBot="1" x14ac:dyDescent="0.25">
      <c r="B60" s="4" t="s">
        <v>42</v>
      </c>
      <c r="C60" s="5">
        <v>195</v>
      </c>
      <c r="D60" s="5">
        <v>263</v>
      </c>
      <c r="E60" s="6">
        <f t="shared" si="4"/>
        <v>0.3487179487179487</v>
      </c>
    </row>
    <row r="61" spans="2:5" ht="20.100000000000001" customHeight="1" collapsed="1" thickBot="1" x14ac:dyDescent="0.25">
      <c r="B61" s="4" t="s">
        <v>98</v>
      </c>
      <c r="C61" s="6">
        <f>(C59+C60)/C58</f>
        <v>0.8550323176361958</v>
      </c>
      <c r="D61" s="6">
        <f>(D59+D60)/D58</f>
        <v>0.85080645161290325</v>
      </c>
      <c r="E61" s="6">
        <f t="shared" si="4"/>
        <v>-4.9423465477600858E-3</v>
      </c>
    </row>
    <row r="62" spans="2:5" ht="20.100000000000001" customHeight="1" thickBot="1" x14ac:dyDescent="0.25">
      <c r="B62" s="4" t="s">
        <v>39</v>
      </c>
      <c r="C62" s="6">
        <v>0.83734249713631159</v>
      </c>
      <c r="D62" s="6">
        <v>0.83018867924528306</v>
      </c>
      <c r="E62" s="6">
        <f t="shared" si="4"/>
        <v>-8.5434788219807267E-3</v>
      </c>
    </row>
    <row r="63" spans="2:5" ht="20.100000000000001" customHeight="1" thickBot="1" x14ac:dyDescent="0.25">
      <c r="B63" s="4" t="s">
        <v>40</v>
      </c>
      <c r="C63" s="6">
        <v>0.9285714285714286</v>
      </c>
      <c r="D63" s="6">
        <v>0.91958041958041958</v>
      </c>
      <c r="E63" s="6">
        <f t="shared" si="4"/>
        <v>-9.6826250672404825E-3</v>
      </c>
    </row>
    <row r="69" spans="2:10" ht="42.75" customHeight="1" thickBot="1" x14ac:dyDescent="0.25">
      <c r="C69" s="8" t="s">
        <v>103</v>
      </c>
      <c r="D69" s="8" t="s">
        <v>102</v>
      </c>
      <c r="E69" s="8" t="s">
        <v>99</v>
      </c>
    </row>
    <row r="70" spans="2:10" ht="20.100000000000001" customHeight="1" thickBot="1" x14ac:dyDescent="0.25">
      <c r="B70" s="4" t="s">
        <v>44</v>
      </c>
      <c r="C70" s="5">
        <v>8221</v>
      </c>
      <c r="D70" s="5">
        <v>8229</v>
      </c>
      <c r="E70" s="6">
        <f t="shared" ref="E70:E75" si="5">IF(C70&gt;0,(D70-C70)/C70)</f>
        <v>9.7311762559299355E-4</v>
      </c>
    </row>
    <row r="71" spans="2:10" ht="20.100000000000001" customHeight="1" thickBot="1" x14ac:dyDescent="0.25">
      <c r="B71" s="4" t="s">
        <v>45</v>
      </c>
      <c r="C71" s="5">
        <v>2384</v>
      </c>
      <c r="D71" s="5">
        <v>2310</v>
      </c>
      <c r="E71" s="6">
        <f t="shared" si="5"/>
        <v>-3.1040268456375839E-2</v>
      </c>
    </row>
    <row r="72" spans="2:10" ht="20.100000000000001" customHeight="1" thickBot="1" x14ac:dyDescent="0.25">
      <c r="B72" s="4" t="s">
        <v>43</v>
      </c>
      <c r="C72" s="5">
        <v>21</v>
      </c>
      <c r="D72" s="5">
        <v>11</v>
      </c>
      <c r="E72" s="6">
        <f t="shared" si="5"/>
        <v>-0.47619047619047616</v>
      </c>
    </row>
    <row r="73" spans="2:10" ht="20.100000000000001" customHeight="1" thickBot="1" x14ac:dyDescent="0.25">
      <c r="B73" s="4" t="s">
        <v>46</v>
      </c>
      <c r="C73" s="5">
        <v>3931</v>
      </c>
      <c r="D73" s="5">
        <v>3770</v>
      </c>
      <c r="E73" s="6">
        <f t="shared" si="5"/>
        <v>-4.0956499618417706E-2</v>
      </c>
    </row>
    <row r="74" spans="2:10" ht="20.100000000000001" customHeight="1" thickBot="1" x14ac:dyDescent="0.25">
      <c r="B74" s="4" t="s">
        <v>47</v>
      </c>
      <c r="C74" s="5">
        <v>1471</v>
      </c>
      <c r="D74" s="5">
        <v>1655</v>
      </c>
      <c r="E74" s="6">
        <f t="shared" si="5"/>
        <v>0.12508497620666215</v>
      </c>
    </row>
    <row r="75" spans="2:10" ht="20.100000000000001" customHeight="1" thickBot="1" x14ac:dyDescent="0.25">
      <c r="B75" s="4" t="s">
        <v>48</v>
      </c>
      <c r="C75" s="5">
        <v>408</v>
      </c>
      <c r="D75" s="5">
        <v>478</v>
      </c>
      <c r="E75" s="6">
        <f t="shared" si="5"/>
        <v>0.17156862745098039</v>
      </c>
    </row>
    <row r="76" spans="2:10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>IF(C76&gt;0,(D76-C76)/C76,"-")</f>
        <v>-</v>
      </c>
    </row>
    <row r="77" spans="2:10" ht="20.100000000000001" customHeight="1" thickBot="1" x14ac:dyDescent="0.25">
      <c r="B77" s="4" t="s">
        <v>50</v>
      </c>
      <c r="C77" s="5">
        <v>6</v>
      </c>
      <c r="D77" s="5">
        <v>5</v>
      </c>
      <c r="E77" s="6">
        <f>IF(C77&gt;0,(D77-C77)/C77,"-")</f>
        <v>-0.16666666666666666</v>
      </c>
    </row>
    <row r="78" spans="2:10" x14ac:dyDescent="0.2">
      <c r="B78" s="22"/>
      <c r="C78" s="22"/>
      <c r="D78" s="22"/>
      <c r="E78" s="22"/>
      <c r="F78" s="22"/>
      <c r="G78" s="22"/>
      <c r="H78" s="22"/>
      <c r="I78" s="22"/>
      <c r="J78" s="22"/>
    </row>
    <row r="79" spans="2:10" x14ac:dyDescent="0.2">
      <c r="B79" s="22"/>
      <c r="C79" s="22"/>
      <c r="D79" s="22"/>
      <c r="E79" s="22"/>
      <c r="F79" s="22"/>
      <c r="G79" s="22"/>
      <c r="H79" s="22"/>
      <c r="I79" s="22"/>
      <c r="J79" s="22"/>
    </row>
    <row r="89" spans="2:5" ht="42.75" customHeight="1" thickBot="1" x14ac:dyDescent="0.25">
      <c r="C89" s="8" t="s">
        <v>103</v>
      </c>
      <c r="D89" s="8" t="s">
        <v>102</v>
      </c>
      <c r="E89" s="8" t="s">
        <v>99</v>
      </c>
    </row>
    <row r="90" spans="2:5" ht="29.25" thickBot="1" x14ac:dyDescent="0.25">
      <c r="B90" s="4" t="s">
        <v>51</v>
      </c>
      <c r="C90" s="5">
        <v>419</v>
      </c>
      <c r="D90" s="5">
        <v>535</v>
      </c>
      <c r="E90" s="6">
        <f>IF(C90&gt;0,(D90-C90)/C90,"-")</f>
        <v>0.27684964200477324</v>
      </c>
    </row>
    <row r="91" spans="2:5" ht="29.25" thickBot="1" x14ac:dyDescent="0.25">
      <c r="B91" s="4" t="s">
        <v>52</v>
      </c>
      <c r="C91" s="5">
        <v>345</v>
      </c>
      <c r="D91" s="5">
        <v>330</v>
      </c>
      <c r="E91" s="6">
        <f t="shared" ref="E91:E93" si="6">IF(C91&gt;0,(D91-C91)/C91,"-")</f>
        <v>-4.3478260869565216E-2</v>
      </c>
    </row>
    <row r="92" spans="2:5" ht="29.25" customHeight="1" thickBot="1" x14ac:dyDescent="0.25">
      <c r="B92" s="4" t="s">
        <v>53</v>
      </c>
      <c r="C92" s="5">
        <v>718</v>
      </c>
      <c r="D92" s="5">
        <v>591</v>
      </c>
      <c r="E92" s="6">
        <f t="shared" si="6"/>
        <v>-0.17688022284122562</v>
      </c>
    </row>
    <row r="93" spans="2:5" ht="29.25" customHeight="1" thickBot="1" x14ac:dyDescent="0.25">
      <c r="B93" s="4" t="s">
        <v>54</v>
      </c>
      <c r="C93" s="6">
        <f>(C90+C91)/(C90+C91+C92)</f>
        <v>0.51551956815114708</v>
      </c>
      <c r="D93" s="6">
        <f>(D90+D91)/(D90+D91+D92)</f>
        <v>0.59409340659340659</v>
      </c>
      <c r="E93" s="6">
        <f t="shared" si="6"/>
        <v>0.15241679132385944</v>
      </c>
    </row>
    <row r="99" spans="2:5" ht="42.75" customHeight="1" thickBot="1" x14ac:dyDescent="0.25">
      <c r="C99" s="8" t="s">
        <v>103</v>
      </c>
      <c r="D99" s="8" t="s">
        <v>102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1515</v>
      </c>
      <c r="D100" s="5">
        <v>1481</v>
      </c>
      <c r="E100" s="6">
        <f>IF(C100&gt;0,(D100-C100)/C100,"-")</f>
        <v>-2.2442244224422443E-2</v>
      </c>
    </row>
    <row r="101" spans="2:5" ht="20.100000000000001" customHeight="1" thickBot="1" x14ac:dyDescent="0.25">
      <c r="B101" s="4" t="s">
        <v>41</v>
      </c>
      <c r="C101" s="5">
        <v>585</v>
      </c>
      <c r="D101" s="5">
        <v>726</v>
      </c>
      <c r="E101" s="6">
        <f t="shared" ref="E101:E105" si="7">IF(C101&gt;0,(D101-C101)/C101,"-")</f>
        <v>0.24102564102564103</v>
      </c>
    </row>
    <row r="102" spans="2:5" ht="20.100000000000001" customHeight="1" thickBot="1" x14ac:dyDescent="0.25">
      <c r="B102" s="4" t="s">
        <v>42</v>
      </c>
      <c r="C102" s="5">
        <v>185</v>
      </c>
      <c r="D102" s="5">
        <v>142</v>
      </c>
      <c r="E102" s="6">
        <f t="shared" si="7"/>
        <v>-0.23243243243243245</v>
      </c>
    </row>
    <row r="103" spans="2:5" ht="20.100000000000001" customHeight="1" thickBot="1" x14ac:dyDescent="0.25">
      <c r="B103" s="4" t="s">
        <v>98</v>
      </c>
      <c r="C103" s="6">
        <f>(C101+C102)/C100</f>
        <v>0.5082508250825083</v>
      </c>
      <c r="D103" s="6">
        <f>(D101+D102)/D100</f>
        <v>0.58609047940580694</v>
      </c>
      <c r="E103" s="6">
        <f t="shared" si="7"/>
        <v>0.15315204714259409</v>
      </c>
    </row>
    <row r="104" spans="2:5" ht="20.100000000000001" customHeight="1" thickBot="1" x14ac:dyDescent="0.25">
      <c r="B104" s="4" t="s">
        <v>39</v>
      </c>
      <c r="C104" s="6">
        <v>0.49914675767918087</v>
      </c>
      <c r="D104" s="6">
        <v>0.58360128617363349</v>
      </c>
      <c r="E104" s="6">
        <f t="shared" si="7"/>
        <v>0.16919779041965552</v>
      </c>
    </row>
    <row r="105" spans="2:5" ht="20.100000000000001" customHeight="1" thickBot="1" x14ac:dyDescent="0.25">
      <c r="B105" s="4" t="s">
        <v>40</v>
      </c>
      <c r="C105" s="6">
        <v>0.53935860058309038</v>
      </c>
      <c r="D105" s="6">
        <v>0.59915611814345993</v>
      </c>
      <c r="E105" s="6">
        <f t="shared" si="7"/>
        <v>0.11086782985517166</v>
      </c>
    </row>
    <row r="111" spans="2:5" ht="42.75" customHeight="1" thickBot="1" x14ac:dyDescent="0.25">
      <c r="C111" s="8" t="s">
        <v>103</v>
      </c>
      <c r="D111" s="8" t="s">
        <v>102</v>
      </c>
      <c r="E111" s="8" t="s">
        <v>99</v>
      </c>
    </row>
    <row r="112" spans="2:5" ht="15" thickBot="1" x14ac:dyDescent="0.25">
      <c r="B112" s="4" t="s">
        <v>55</v>
      </c>
      <c r="C112" s="5">
        <v>1359</v>
      </c>
      <c r="D112" s="5">
        <v>1603</v>
      </c>
      <c r="E112" s="6">
        <f>IF(C112&gt;0,(D112-C112)/C112,"-")</f>
        <v>0.17954378219278883</v>
      </c>
    </row>
    <row r="113" spans="2:14" ht="15" thickBot="1" x14ac:dyDescent="0.25">
      <c r="B113" s="4" t="s">
        <v>56</v>
      </c>
      <c r="C113" s="5">
        <v>602</v>
      </c>
      <c r="D113" s="5">
        <v>870</v>
      </c>
      <c r="E113" s="6">
        <f t="shared" ref="E113:E114" si="8">IF(C113&gt;0,(D113-C113)/C113,"-")</f>
        <v>0.44518272425249167</v>
      </c>
    </row>
    <row r="114" spans="2:14" ht="15" thickBot="1" x14ac:dyDescent="0.25">
      <c r="B114" s="4" t="s">
        <v>57</v>
      </c>
      <c r="C114" s="5">
        <v>757</v>
      </c>
      <c r="D114" s="5">
        <v>733</v>
      </c>
      <c r="E114" s="6">
        <f t="shared" si="8"/>
        <v>-3.1704095112285335E-2</v>
      </c>
    </row>
    <row r="115" spans="2:14" x14ac:dyDescent="0.2">
      <c r="B115" s="22"/>
      <c r="C115" s="22"/>
      <c r="D115" s="22"/>
      <c r="E115" s="22"/>
      <c r="F115" s="22"/>
      <c r="G115" s="22"/>
      <c r="H115" s="22"/>
      <c r="I115" s="22"/>
      <c r="J115" s="22"/>
    </row>
    <row r="116" spans="2:14" x14ac:dyDescent="0.2">
      <c r="B116" s="22"/>
      <c r="C116" s="22"/>
      <c r="D116" s="22"/>
      <c r="E116" s="22"/>
      <c r="F116" s="22"/>
      <c r="G116" s="22"/>
      <c r="H116" s="22"/>
      <c r="I116" s="22"/>
      <c r="J116" s="22"/>
    </row>
    <row r="126" spans="2:14" ht="26.25" customHeight="1" thickBot="1" x14ac:dyDescent="0.25">
      <c r="C126" s="28" t="s">
        <v>103</v>
      </c>
      <c r="D126" s="29"/>
      <c r="E126" s="29"/>
      <c r="F126" s="30"/>
      <c r="G126" s="28" t="s">
        <v>102</v>
      </c>
      <c r="H126" s="29"/>
      <c r="I126" s="29"/>
      <c r="J126" s="30"/>
      <c r="K126" s="31" t="s">
        <v>58</v>
      </c>
      <c r="L126" s="32"/>
      <c r="M126" s="32"/>
      <c r="N126" s="32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11</v>
      </c>
      <c r="D128" s="10">
        <v>1</v>
      </c>
      <c r="E128" s="10">
        <v>2</v>
      </c>
      <c r="F128" s="10">
        <v>14</v>
      </c>
      <c r="G128" s="10">
        <v>16</v>
      </c>
      <c r="H128" s="10">
        <v>7</v>
      </c>
      <c r="I128" s="10">
        <v>4</v>
      </c>
      <c r="J128" s="10">
        <v>27</v>
      </c>
      <c r="K128" s="6">
        <f>IF(C128=0,"-",(G128-C128)/C128)</f>
        <v>0.45454545454545453</v>
      </c>
      <c r="L128" s="6">
        <f t="shared" ref="L128:N128" si="9">IF(D128=0,"-",(H128-D128)/D128)</f>
        <v>6</v>
      </c>
      <c r="M128" s="6">
        <f t="shared" si="9"/>
        <v>1</v>
      </c>
      <c r="N128" s="6">
        <f t="shared" si="9"/>
        <v>0.9285714285714286</v>
      </c>
    </row>
    <row r="129" spans="2:14" ht="15" thickBot="1" x14ac:dyDescent="0.25">
      <c r="B129" s="4" t="s">
        <v>64</v>
      </c>
      <c r="C129" s="10">
        <v>0</v>
      </c>
      <c r="D129" s="10">
        <v>0</v>
      </c>
      <c r="E129" s="10">
        <v>0</v>
      </c>
      <c r="F129" s="10">
        <v>0</v>
      </c>
      <c r="G129" s="10">
        <v>8</v>
      </c>
      <c r="H129" s="10">
        <v>0</v>
      </c>
      <c r="I129" s="10">
        <v>0</v>
      </c>
      <c r="J129" s="10">
        <v>8</v>
      </c>
      <c r="K129" s="6" t="str">
        <f t="shared" ref="K129:K133" si="10">IF(C129=0,"-",(G129-C129)/C129)</f>
        <v>-</v>
      </c>
      <c r="L129" s="6" t="str">
        <f t="shared" ref="L129:L133" si="11">IF(D129=0,"-",(H129-D129)/D129)</f>
        <v>-</v>
      </c>
      <c r="M129" s="6" t="str">
        <f t="shared" ref="M129:M133" si="12">IF(E129=0,"-",(I129-E129)/E129)</f>
        <v>-</v>
      </c>
      <c r="N129" s="6" t="str">
        <f t="shared" ref="N129:N133" si="13">IF(F129=0,"-",(J129-F129)/F129)</f>
        <v>-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0"/>
        <v>-</v>
      </c>
      <c r="L130" s="6" t="str">
        <f t="shared" si="11"/>
        <v>-</v>
      </c>
      <c r="M130" s="6" t="str">
        <f t="shared" si="12"/>
        <v>-</v>
      </c>
      <c r="N130" s="6" t="str">
        <f t="shared" si="13"/>
        <v>-</v>
      </c>
    </row>
    <row r="131" spans="2:14" ht="15" thickBot="1" x14ac:dyDescent="0.25">
      <c r="B131" s="7" t="s">
        <v>66</v>
      </c>
      <c r="C131" s="10">
        <v>3</v>
      </c>
      <c r="D131" s="10">
        <v>0</v>
      </c>
      <c r="E131" s="10">
        <v>0</v>
      </c>
      <c r="F131" s="10">
        <v>3</v>
      </c>
      <c r="G131" s="10">
        <v>1</v>
      </c>
      <c r="H131" s="10">
        <v>0</v>
      </c>
      <c r="I131" s="10">
        <v>0</v>
      </c>
      <c r="J131" s="10">
        <v>1</v>
      </c>
      <c r="K131" s="6">
        <f t="shared" si="10"/>
        <v>-0.66666666666666663</v>
      </c>
      <c r="L131" s="6" t="str">
        <f t="shared" si="11"/>
        <v>-</v>
      </c>
      <c r="M131" s="6" t="str">
        <f t="shared" si="12"/>
        <v>-</v>
      </c>
      <c r="N131" s="6">
        <f t="shared" si="13"/>
        <v>-0.66666666666666663</v>
      </c>
    </row>
    <row r="132" spans="2:14" ht="15" thickBot="1" x14ac:dyDescent="0.25">
      <c r="B132" s="4" t="s">
        <v>67</v>
      </c>
      <c r="C132" s="10">
        <v>0</v>
      </c>
      <c r="D132" s="10">
        <v>6</v>
      </c>
      <c r="E132" s="10">
        <v>0</v>
      </c>
      <c r="F132" s="10">
        <v>6</v>
      </c>
      <c r="G132" s="10">
        <v>1</v>
      </c>
      <c r="H132" s="10">
        <v>1</v>
      </c>
      <c r="I132" s="10">
        <v>0</v>
      </c>
      <c r="J132" s="10">
        <v>2</v>
      </c>
      <c r="K132" s="6" t="str">
        <f t="shared" si="10"/>
        <v>-</v>
      </c>
      <c r="L132" s="6">
        <f t="shared" si="11"/>
        <v>-0.83333333333333337</v>
      </c>
      <c r="M132" s="6" t="str">
        <f t="shared" si="12"/>
        <v>-</v>
      </c>
      <c r="N132" s="6">
        <f t="shared" si="13"/>
        <v>-0.66666666666666663</v>
      </c>
    </row>
    <row r="133" spans="2:14" ht="15" thickBot="1" x14ac:dyDescent="0.25">
      <c r="B133" s="4" t="s">
        <v>68</v>
      </c>
      <c r="C133" s="10">
        <v>14</v>
      </c>
      <c r="D133" s="10">
        <v>7</v>
      </c>
      <c r="E133" s="10">
        <v>2</v>
      </c>
      <c r="F133" s="10">
        <v>23</v>
      </c>
      <c r="G133" s="10">
        <v>26</v>
      </c>
      <c r="H133" s="10">
        <v>8</v>
      </c>
      <c r="I133" s="10">
        <v>4</v>
      </c>
      <c r="J133" s="10">
        <v>38</v>
      </c>
      <c r="K133" s="6">
        <f t="shared" si="10"/>
        <v>0.8571428571428571</v>
      </c>
      <c r="L133" s="6">
        <f t="shared" si="11"/>
        <v>0.14285714285714285</v>
      </c>
      <c r="M133" s="6">
        <f t="shared" si="12"/>
        <v>1</v>
      </c>
      <c r="N133" s="6">
        <f t="shared" si="13"/>
        <v>0.65217391304347827</v>
      </c>
    </row>
    <row r="134" spans="2:14" ht="15" thickBot="1" x14ac:dyDescent="0.25">
      <c r="B134" s="4" t="s">
        <v>36</v>
      </c>
      <c r="C134" s="6">
        <f>IF(C128=0,"-",C128/(C128+C129))</f>
        <v>1</v>
      </c>
      <c r="D134" s="6">
        <f>IF(D128=0,"-",D128/(D128+D129))</f>
        <v>1</v>
      </c>
      <c r="E134" s="6">
        <f t="shared" ref="E134:J134" si="14">IF(E128=0,"-",E128/(E128+E129))</f>
        <v>1</v>
      </c>
      <c r="F134" s="6">
        <f t="shared" si="14"/>
        <v>1</v>
      </c>
      <c r="G134" s="6">
        <f t="shared" si="14"/>
        <v>0.66666666666666663</v>
      </c>
      <c r="H134" s="6">
        <f t="shared" si="14"/>
        <v>1</v>
      </c>
      <c r="I134" s="6">
        <f t="shared" si="14"/>
        <v>1</v>
      </c>
      <c r="J134" s="6">
        <f t="shared" si="14"/>
        <v>0.77142857142857146</v>
      </c>
      <c r="K134" s="6">
        <f>IF(OR(C134="-",G134="-"),"-",(G134-C134)/C134)</f>
        <v>-0.33333333333333337</v>
      </c>
      <c r="L134" s="6">
        <f t="shared" ref="L134:N135" si="15">IF(OR(D134="-",H134="-"),"-",(H134-D134)/D134)</f>
        <v>0</v>
      </c>
      <c r="M134" s="6">
        <f t="shared" si="15"/>
        <v>0</v>
      </c>
      <c r="N134" s="6">
        <f t="shared" si="15"/>
        <v>-0.22857142857142854</v>
      </c>
    </row>
    <row r="135" spans="2:14" ht="15" thickBot="1" x14ac:dyDescent="0.25">
      <c r="B135" s="4" t="s">
        <v>37</v>
      </c>
      <c r="C135" s="6">
        <f>IF(C131=0,"-",C131/(C130+C131))</f>
        <v>1</v>
      </c>
      <c r="D135" s="6" t="str">
        <f t="shared" ref="D135:J135" si="16">IF(D131=0,"-",D131/(D130+D131))</f>
        <v>-</v>
      </c>
      <c r="E135" s="6" t="str">
        <f t="shared" si="16"/>
        <v>-</v>
      </c>
      <c r="F135" s="6">
        <f t="shared" si="16"/>
        <v>1</v>
      </c>
      <c r="G135" s="6">
        <f t="shared" si="16"/>
        <v>1</v>
      </c>
      <c r="H135" s="6" t="str">
        <f t="shared" si="16"/>
        <v>-</v>
      </c>
      <c r="I135" s="6" t="str">
        <f t="shared" si="16"/>
        <v>-</v>
      </c>
      <c r="J135" s="6">
        <f t="shared" si="16"/>
        <v>1</v>
      </c>
      <c r="K135" s="6">
        <f>IF(OR(C135="-",G135="-"),"-",(G135-C135)/C135)</f>
        <v>0</v>
      </c>
      <c r="L135" s="6" t="str">
        <f t="shared" si="15"/>
        <v>-</v>
      </c>
      <c r="M135" s="6" t="str">
        <f t="shared" si="15"/>
        <v>-</v>
      </c>
      <c r="N135" s="6">
        <f t="shared" si="15"/>
        <v>0</v>
      </c>
    </row>
    <row r="136" spans="2:14" x14ac:dyDescent="0.2">
      <c r="C136" s="13"/>
    </row>
    <row r="137" spans="2:14" x14ac:dyDescent="0.2">
      <c r="C137" s="13"/>
    </row>
    <row r="141" spans="2:14" ht="29.25" customHeight="1" thickBot="1" x14ac:dyDescent="0.25">
      <c r="C141" s="28" t="s">
        <v>103</v>
      </c>
      <c r="D141" s="29"/>
      <c r="E141" s="29"/>
      <c r="F141" s="30"/>
      <c r="G141" s="28" t="s">
        <v>102</v>
      </c>
      <c r="H141" s="29"/>
      <c r="I141" s="29"/>
      <c r="J141" s="30"/>
      <c r="K141" s="31" t="s">
        <v>58</v>
      </c>
      <c r="L141" s="32"/>
      <c r="M141" s="32"/>
      <c r="N141" s="32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27</v>
      </c>
      <c r="D143" s="10">
        <v>0</v>
      </c>
      <c r="E143" s="10">
        <v>6</v>
      </c>
      <c r="F143" s="10">
        <v>33</v>
      </c>
      <c r="G143" s="10">
        <v>55</v>
      </c>
      <c r="H143" s="10">
        <v>0</v>
      </c>
      <c r="I143" s="10">
        <v>14</v>
      </c>
      <c r="J143" s="10">
        <v>69</v>
      </c>
      <c r="K143" s="6">
        <f>IF(C143=0,"-",(G143-C143)/C143)</f>
        <v>1.037037037037037</v>
      </c>
      <c r="L143" s="6" t="str">
        <f t="shared" ref="L143:N147" si="17">IF(D143=0,"-",(H143-D143)/D143)</f>
        <v>-</v>
      </c>
      <c r="M143" s="6">
        <f t="shared" si="17"/>
        <v>1.3333333333333333</v>
      </c>
      <c r="N143" s="6">
        <f t="shared" si="17"/>
        <v>1.0909090909090908</v>
      </c>
    </row>
    <row r="144" spans="2:14" ht="15" thickBot="1" x14ac:dyDescent="0.25">
      <c r="B144" s="4" t="s">
        <v>72</v>
      </c>
      <c r="C144" s="10">
        <v>7</v>
      </c>
      <c r="D144" s="10">
        <v>0</v>
      </c>
      <c r="E144" s="10">
        <v>1</v>
      </c>
      <c r="F144" s="10">
        <v>8</v>
      </c>
      <c r="G144" s="10">
        <v>4</v>
      </c>
      <c r="H144" s="10">
        <v>0</v>
      </c>
      <c r="I144" s="10">
        <v>0</v>
      </c>
      <c r="J144" s="10">
        <v>4</v>
      </c>
      <c r="K144" s="6">
        <f t="shared" ref="K144:K147" si="18">IF(C144=0,"-",(G144-C144)/C144)</f>
        <v>-0.42857142857142855</v>
      </c>
      <c r="L144" s="6" t="str">
        <f t="shared" si="17"/>
        <v>-</v>
      </c>
      <c r="M144" s="6">
        <f t="shared" si="17"/>
        <v>-1</v>
      </c>
      <c r="N144" s="6">
        <f t="shared" si="17"/>
        <v>-0.5</v>
      </c>
    </row>
    <row r="145" spans="2:14" ht="15" thickBot="1" x14ac:dyDescent="0.25">
      <c r="B145" s="4" t="s">
        <v>73</v>
      </c>
      <c r="C145" s="10">
        <v>267</v>
      </c>
      <c r="D145" s="10">
        <v>0</v>
      </c>
      <c r="E145" s="10">
        <v>30</v>
      </c>
      <c r="F145" s="10">
        <v>297</v>
      </c>
      <c r="G145" s="10">
        <v>352</v>
      </c>
      <c r="H145" s="10">
        <v>0</v>
      </c>
      <c r="I145" s="10">
        <v>30</v>
      </c>
      <c r="J145" s="10">
        <v>382</v>
      </c>
      <c r="K145" s="6">
        <f t="shared" si="18"/>
        <v>0.31835205992509363</v>
      </c>
      <c r="L145" s="6" t="str">
        <f t="shared" si="17"/>
        <v>-</v>
      </c>
      <c r="M145" s="6">
        <f t="shared" si="17"/>
        <v>0</v>
      </c>
      <c r="N145" s="6">
        <f t="shared" si="17"/>
        <v>0.28619528619528617</v>
      </c>
    </row>
    <row r="146" spans="2:14" ht="15" thickBot="1" x14ac:dyDescent="0.25">
      <c r="B146" s="4" t="s">
        <v>74</v>
      </c>
      <c r="C146" s="10">
        <v>40</v>
      </c>
      <c r="D146" s="10">
        <v>0</v>
      </c>
      <c r="E146" s="10">
        <v>10</v>
      </c>
      <c r="F146" s="10">
        <v>50</v>
      </c>
      <c r="G146" s="10">
        <v>30</v>
      </c>
      <c r="H146" s="10">
        <v>0</v>
      </c>
      <c r="I146" s="10">
        <v>2</v>
      </c>
      <c r="J146" s="10">
        <v>32</v>
      </c>
      <c r="K146" s="6">
        <f t="shared" si="18"/>
        <v>-0.25</v>
      </c>
      <c r="L146" s="6" t="str">
        <f t="shared" si="17"/>
        <v>-</v>
      </c>
      <c r="M146" s="6">
        <f t="shared" si="17"/>
        <v>-0.8</v>
      </c>
      <c r="N146" s="6">
        <f t="shared" si="17"/>
        <v>-0.36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6" t="str">
        <f t="shared" si="18"/>
        <v>-</v>
      </c>
      <c r="L147" s="6" t="str">
        <f t="shared" si="17"/>
        <v>-</v>
      </c>
      <c r="M147" s="6" t="str">
        <f t="shared" si="17"/>
        <v>-</v>
      </c>
      <c r="N147" s="6" t="str">
        <f t="shared" si="17"/>
        <v>-</v>
      </c>
    </row>
    <row r="148" spans="2:14" ht="15" thickBot="1" x14ac:dyDescent="0.25">
      <c r="B148" s="7" t="s">
        <v>68</v>
      </c>
      <c r="C148" s="10">
        <v>341</v>
      </c>
      <c r="D148" s="10">
        <v>0</v>
      </c>
      <c r="E148" s="10">
        <v>47</v>
      </c>
      <c r="F148" s="10">
        <v>388</v>
      </c>
      <c r="G148" s="10">
        <v>441</v>
      </c>
      <c r="H148" s="10">
        <v>0</v>
      </c>
      <c r="I148" s="10">
        <v>46</v>
      </c>
      <c r="J148" s="10">
        <v>487</v>
      </c>
      <c r="K148" s="6">
        <f t="shared" ref="K148" si="19">IF(C148=0,"-",(G148-C148)/C148)</f>
        <v>0.2932551319648094</v>
      </c>
      <c r="L148" s="6" t="str">
        <f t="shared" ref="L148" si="20">IF(D148=0,"-",(H148-D148)/D148)</f>
        <v>-</v>
      </c>
      <c r="M148" s="6">
        <f t="shared" ref="M148" si="21">IF(E148=0,"-",(I148-E148)/E148)</f>
        <v>-2.1276595744680851E-2</v>
      </c>
      <c r="N148" s="6">
        <f t="shared" ref="N148" si="22">IF(F148=0,"-",(J148-F148)/F148)</f>
        <v>0.25515463917525771</v>
      </c>
    </row>
    <row r="149" spans="2:14" ht="29.25" thickBot="1" x14ac:dyDescent="0.25">
      <c r="B149" s="7" t="s">
        <v>76</v>
      </c>
      <c r="C149" s="6">
        <f>IF(C143=0,"-",(C143/(C143+C145)))</f>
        <v>9.1836734693877556E-2</v>
      </c>
      <c r="D149" s="6" t="str">
        <f t="shared" ref="D149:J149" si="23">IF(D143=0,"-",(D143/(D143+D145)))</f>
        <v>-</v>
      </c>
      <c r="E149" s="6">
        <f t="shared" si="23"/>
        <v>0.16666666666666666</v>
      </c>
      <c r="F149" s="6">
        <f t="shared" si="23"/>
        <v>0.1</v>
      </c>
      <c r="G149" s="6">
        <f t="shared" si="23"/>
        <v>0.13513513513513514</v>
      </c>
      <c r="H149" s="6" t="str">
        <f t="shared" si="23"/>
        <v>-</v>
      </c>
      <c r="I149" s="6">
        <f t="shared" si="23"/>
        <v>0.31818181818181818</v>
      </c>
      <c r="J149" s="6">
        <f t="shared" si="23"/>
        <v>0.15299334811529933</v>
      </c>
      <c r="K149" s="6">
        <f>IF(OR(C149="-",G149="-"),"-",(G149-C149)/C149)</f>
        <v>0.47147147147147145</v>
      </c>
      <c r="L149" s="6" t="str">
        <f t="shared" ref="L149:N150" si="24">IF(OR(D149="-",H149="-"),"-",(H149-D149)/D149)</f>
        <v>-</v>
      </c>
      <c r="M149" s="6">
        <f t="shared" si="24"/>
        <v>0.90909090909090917</v>
      </c>
      <c r="N149" s="6">
        <f t="shared" si="24"/>
        <v>0.52993348115299321</v>
      </c>
    </row>
    <row r="150" spans="2:14" ht="29.25" thickBot="1" x14ac:dyDescent="0.25">
      <c r="B150" s="7" t="s">
        <v>77</v>
      </c>
      <c r="C150" s="6">
        <f>IF(C144=0,"-",(C144/(C144+C146)))</f>
        <v>0.14893617021276595</v>
      </c>
      <c r="D150" s="6" t="str">
        <f t="shared" ref="D150:J150" si="25">IF(D144=0,"-",(D144/(D144+D146)))</f>
        <v>-</v>
      </c>
      <c r="E150" s="6">
        <f t="shared" si="25"/>
        <v>9.0909090909090912E-2</v>
      </c>
      <c r="F150" s="6">
        <f t="shared" si="25"/>
        <v>0.13793103448275862</v>
      </c>
      <c r="G150" s="6">
        <f t="shared" si="25"/>
        <v>0.11764705882352941</v>
      </c>
      <c r="H150" s="6" t="str">
        <f t="shared" si="25"/>
        <v>-</v>
      </c>
      <c r="I150" s="6" t="str">
        <f t="shared" si="25"/>
        <v>-</v>
      </c>
      <c r="J150" s="6">
        <f t="shared" si="25"/>
        <v>0.1111111111111111</v>
      </c>
      <c r="K150" s="6">
        <f>IF(OR(C150="-",G150="-"),"-",(G150-C150)/C150)</f>
        <v>-0.21008403361344535</v>
      </c>
      <c r="L150" s="6" t="str">
        <f t="shared" si="24"/>
        <v>-</v>
      </c>
      <c r="M150" s="6" t="str">
        <f t="shared" si="24"/>
        <v>-</v>
      </c>
      <c r="N150" s="6">
        <f t="shared" si="24"/>
        <v>-0.19444444444444448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2" spans="2:14" ht="14.25" x14ac:dyDescent="0.2">
      <c r="B152" s="7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</row>
    <row r="153" spans="2:14" ht="14.25" x14ac:dyDescent="0.2">
      <c r="B153" s="7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102</v>
      </c>
      <c r="E156" s="8" t="s">
        <v>99</v>
      </c>
    </row>
    <row r="157" spans="2:14" ht="15" thickBot="1" x14ac:dyDescent="0.25">
      <c r="B157" s="4" t="s">
        <v>94</v>
      </c>
      <c r="C157" s="19">
        <v>212</v>
      </c>
      <c r="D157" s="19">
        <v>367</v>
      </c>
      <c r="E157" s="18">
        <f>IF(C157=0,"-",(D157-C157)/C157)</f>
        <v>0.73113207547169812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44</v>
      </c>
      <c r="D158" s="19">
        <v>63</v>
      </c>
      <c r="E158" s="18">
        <f t="shared" ref="E158:E159" si="26">IF(C158=0,"-",(D158-C158)/C158)</f>
        <v>0.43181818181818182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0</v>
      </c>
      <c r="D159" s="19">
        <v>1</v>
      </c>
      <c r="E159" s="18" t="str">
        <f t="shared" si="26"/>
        <v>-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0.828125</v>
      </c>
      <c r="D160" s="18">
        <f>IF(D157=0,"-",D157/(D157+D158+D159))</f>
        <v>0.85150812064965198</v>
      </c>
      <c r="E160" s="18">
        <f>IF(OR(C160="-",D160="-"),"-",(D160-C160)/C160)</f>
        <v>2.8236221161843898E-2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5" thickBot="1" x14ac:dyDescent="0.25">
      <c r="B161" s="4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5" spans="2:14" ht="42.75" customHeight="1" thickBot="1" x14ac:dyDescent="0.25">
      <c r="C165" s="8" t="s">
        <v>103</v>
      </c>
      <c r="D165" s="8" t="s">
        <v>102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14</v>
      </c>
      <c r="D166" s="5">
        <v>35</v>
      </c>
      <c r="E166" s="6">
        <f t="shared" ref="E166:E168" si="27">IF(C166=0,"-",(D166-C166)/C166)</f>
        <v>1.5</v>
      </c>
    </row>
    <row r="167" spans="2:14" ht="20.100000000000001" customHeight="1" thickBot="1" x14ac:dyDescent="0.25">
      <c r="B167" s="4" t="s">
        <v>41</v>
      </c>
      <c r="C167" s="5">
        <v>9</v>
      </c>
      <c r="D167" s="5">
        <v>20</v>
      </c>
      <c r="E167" s="6">
        <f t="shared" si="27"/>
        <v>1.2222222222222223</v>
      </c>
    </row>
    <row r="168" spans="2:14" ht="20.100000000000001" customHeight="1" thickBot="1" x14ac:dyDescent="0.25">
      <c r="B168" s="4" t="s">
        <v>42</v>
      </c>
      <c r="C168" s="5">
        <v>5</v>
      </c>
      <c r="D168" s="5">
        <v>7</v>
      </c>
      <c r="E168" s="6">
        <f t="shared" si="27"/>
        <v>0.4</v>
      </c>
    </row>
    <row r="169" spans="2:14" ht="20.100000000000001" customHeight="1" thickBot="1" x14ac:dyDescent="0.25">
      <c r="B169" s="4" t="s">
        <v>98</v>
      </c>
      <c r="C169" s="6">
        <f>IF(C166=0,"-",(C167+C168)/C166)</f>
        <v>1</v>
      </c>
      <c r="D169" s="6">
        <f>IF(D166=0,"-",(D167+D168)/D166)</f>
        <v>0.77142857142857146</v>
      </c>
      <c r="E169" s="6">
        <f t="shared" ref="E169:E171" si="28">IF(OR(C169="-",D169="-"),"-",(D169-C169)/C169)</f>
        <v>-0.22857142857142854</v>
      </c>
    </row>
    <row r="170" spans="2:14" ht="20.100000000000001" customHeight="1" thickBot="1" x14ac:dyDescent="0.25">
      <c r="B170" s="4" t="s">
        <v>39</v>
      </c>
      <c r="C170" s="6">
        <v>1</v>
      </c>
      <c r="D170" s="6">
        <v>0.7407407407407407</v>
      </c>
      <c r="E170" s="6">
        <f t="shared" si="28"/>
        <v>-0.2592592592592593</v>
      </c>
    </row>
    <row r="171" spans="2:14" ht="20.100000000000001" customHeight="1" thickBot="1" x14ac:dyDescent="0.25">
      <c r="B171" s="4" t="s">
        <v>40</v>
      </c>
      <c r="C171" s="6">
        <v>1</v>
      </c>
      <c r="D171" s="6">
        <v>0.875</v>
      </c>
      <c r="E171" s="6">
        <f t="shared" si="28"/>
        <v>-0.125</v>
      </c>
    </row>
    <row r="177" spans="2:10" ht="42.75" customHeight="1" thickBot="1" x14ac:dyDescent="0.25">
      <c r="C177" s="8" t="s">
        <v>103</v>
      </c>
      <c r="D177" s="8" t="s">
        <v>102</v>
      </c>
      <c r="E177" s="8" t="s">
        <v>99</v>
      </c>
    </row>
    <row r="178" spans="2:10" ht="15" thickBot="1" x14ac:dyDescent="0.25">
      <c r="B178" s="15" t="s">
        <v>81</v>
      </c>
      <c r="C178" s="5">
        <v>14</v>
      </c>
      <c r="D178" s="5">
        <v>26</v>
      </c>
      <c r="E178" s="6">
        <f>IF(C178=0,"-",(D178-C178)/C178)</f>
        <v>0.8571428571428571</v>
      </c>
      <c r="H178" s="13"/>
    </row>
    <row r="179" spans="2:10" ht="15" thickBot="1" x14ac:dyDescent="0.25">
      <c r="B179" s="4" t="s">
        <v>43</v>
      </c>
      <c r="C179" s="5">
        <v>7</v>
      </c>
      <c r="D179" s="5">
        <v>12</v>
      </c>
      <c r="E179" s="6">
        <f t="shared" ref="E179:E185" si="29">IF(C179=0,"-",(D179-C179)/C179)</f>
        <v>0.7142857142857143</v>
      </c>
      <c r="H179" s="13"/>
    </row>
    <row r="180" spans="2:10" ht="15" thickBot="1" x14ac:dyDescent="0.25">
      <c r="B180" s="4" t="s">
        <v>47</v>
      </c>
      <c r="C180" s="5">
        <v>6</v>
      </c>
      <c r="D180" s="5">
        <v>11</v>
      </c>
      <c r="E180" s="6">
        <f t="shared" si="29"/>
        <v>0.83333333333333337</v>
      </c>
      <c r="H180" s="13"/>
    </row>
    <row r="181" spans="2:10" ht="15" thickBot="1" x14ac:dyDescent="0.25">
      <c r="B181" s="4" t="s">
        <v>78</v>
      </c>
      <c r="C181" s="5">
        <v>1</v>
      </c>
      <c r="D181" s="5">
        <v>3</v>
      </c>
      <c r="E181" s="6">
        <f t="shared" si="29"/>
        <v>2</v>
      </c>
      <c r="H181" s="13"/>
    </row>
    <row r="182" spans="2:10" ht="15" thickBot="1" x14ac:dyDescent="0.25">
      <c r="B182" s="15" t="s">
        <v>79</v>
      </c>
      <c r="C182" s="5">
        <v>425</v>
      </c>
      <c r="D182" s="5">
        <v>383</v>
      </c>
      <c r="E182" s="6">
        <f t="shared" si="29"/>
        <v>-9.8823529411764699E-2</v>
      </c>
      <c r="H182" s="13"/>
    </row>
    <row r="183" spans="2:10" ht="15" thickBot="1" x14ac:dyDescent="0.25">
      <c r="B183" s="4" t="s">
        <v>47</v>
      </c>
      <c r="C183" s="5">
        <v>380</v>
      </c>
      <c r="D183" s="5">
        <v>331</v>
      </c>
      <c r="E183" s="6">
        <f t="shared" si="29"/>
        <v>-0.12894736842105264</v>
      </c>
      <c r="H183" s="13"/>
    </row>
    <row r="184" spans="2:10" ht="15" thickBot="1" x14ac:dyDescent="0.25">
      <c r="B184" s="4" t="s">
        <v>70</v>
      </c>
      <c r="C184" s="5">
        <v>0</v>
      </c>
      <c r="D184" s="5">
        <v>0</v>
      </c>
      <c r="E184" s="6" t="str">
        <f t="shared" si="29"/>
        <v>-</v>
      </c>
      <c r="H184" s="13"/>
    </row>
    <row r="185" spans="2:10" ht="15" thickBot="1" x14ac:dyDescent="0.25">
      <c r="B185" s="4" t="s">
        <v>80</v>
      </c>
      <c r="C185" s="5">
        <v>45</v>
      </c>
      <c r="D185" s="5">
        <v>52</v>
      </c>
      <c r="E185" s="6">
        <f t="shared" si="29"/>
        <v>0.15555555555555556</v>
      </c>
      <c r="H185" s="13"/>
    </row>
    <row r="186" spans="2:10" x14ac:dyDescent="0.2">
      <c r="B186" s="22"/>
      <c r="C186" s="22"/>
      <c r="D186" s="22"/>
      <c r="E186" s="22"/>
      <c r="F186" s="22"/>
      <c r="G186" s="22"/>
      <c r="H186" s="22"/>
      <c r="I186" s="22"/>
      <c r="J186" s="22"/>
    </row>
    <row r="187" spans="2:10" x14ac:dyDescent="0.2">
      <c r="B187" s="22"/>
      <c r="C187" s="22"/>
      <c r="D187" s="22"/>
      <c r="E187" s="22"/>
      <c r="F187" s="22"/>
      <c r="G187" s="22"/>
      <c r="H187" s="22"/>
      <c r="I187" s="22"/>
      <c r="J187" s="22"/>
    </row>
    <row r="196" spans="2:5" ht="42.75" customHeight="1" thickBot="1" x14ac:dyDescent="0.25">
      <c r="C196" s="8" t="s">
        <v>103</v>
      </c>
      <c r="D196" s="8" t="s">
        <v>102</v>
      </c>
      <c r="E196" s="8" t="s">
        <v>99</v>
      </c>
    </row>
    <row r="197" spans="2:5" ht="15" thickBot="1" x14ac:dyDescent="0.25">
      <c r="B197" s="4" t="s">
        <v>82</v>
      </c>
      <c r="C197" s="5">
        <v>20</v>
      </c>
      <c r="D197" s="5">
        <v>19</v>
      </c>
      <c r="E197" s="6">
        <f t="shared" ref="E197:E200" si="30">IF(C197=0,"-",(D197-C197)/C197)</f>
        <v>-0.05</v>
      </c>
    </row>
    <row r="198" spans="2:5" ht="15" thickBot="1" x14ac:dyDescent="0.25">
      <c r="B198" s="4" t="s">
        <v>83</v>
      </c>
      <c r="C198" s="5">
        <v>0</v>
      </c>
      <c r="D198" s="5">
        <v>4</v>
      </c>
      <c r="E198" s="6" t="str">
        <f t="shared" si="30"/>
        <v>-</v>
      </c>
    </row>
    <row r="199" spans="2:5" ht="15" thickBot="1" x14ac:dyDescent="0.25">
      <c r="B199" s="4" t="s">
        <v>84</v>
      </c>
      <c r="C199" s="5">
        <v>20</v>
      </c>
      <c r="D199" s="5">
        <v>23</v>
      </c>
      <c r="E199" s="6">
        <f t="shared" si="30"/>
        <v>0.15</v>
      </c>
    </row>
    <row r="200" spans="2:5" ht="15" thickBot="1" x14ac:dyDescent="0.25">
      <c r="B200" s="4" t="s">
        <v>85</v>
      </c>
      <c r="C200" s="5">
        <v>17</v>
      </c>
      <c r="D200" s="5">
        <v>15</v>
      </c>
      <c r="E200" s="6">
        <f t="shared" si="30"/>
        <v>-0.11764705882352941</v>
      </c>
    </row>
    <row r="206" spans="2:5" ht="42.75" customHeight="1" thickBot="1" x14ac:dyDescent="0.25">
      <c r="C206" s="8" t="s">
        <v>103</v>
      </c>
      <c r="D206" s="8" t="s">
        <v>102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31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20</v>
      </c>
      <c r="D208" s="5">
        <v>20</v>
      </c>
      <c r="E208" s="6">
        <f t="shared" si="31"/>
        <v>0</v>
      </c>
    </row>
    <row r="209" spans="2:5" ht="20.100000000000001" customHeight="1" thickBot="1" x14ac:dyDescent="0.25">
      <c r="B209" s="17" t="s">
        <v>86</v>
      </c>
      <c r="C209" s="5">
        <v>20</v>
      </c>
      <c r="D209" s="5">
        <v>20</v>
      </c>
      <c r="E209" s="6">
        <f t="shared" si="31"/>
        <v>0</v>
      </c>
    </row>
    <row r="210" spans="2:5" ht="20.100000000000001" customHeight="1" thickBot="1" x14ac:dyDescent="0.25">
      <c r="B210" s="17" t="s">
        <v>87</v>
      </c>
      <c r="C210" s="5">
        <v>0</v>
      </c>
      <c r="D210" s="5">
        <v>0</v>
      </c>
      <c r="E210" s="6" t="str">
        <f t="shared" si="31"/>
        <v>-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4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3</v>
      </c>
      <c r="E213" s="6" t="str">
        <f t="shared" ref="E213:E214" si="32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1</v>
      </c>
      <c r="E214" s="6" t="str">
        <f t="shared" si="32"/>
        <v>-</v>
      </c>
    </row>
    <row r="220" spans="2:5" ht="42.75" customHeight="1" thickBot="1" x14ac:dyDescent="0.25">
      <c r="C220" s="8" t="s">
        <v>103</v>
      </c>
      <c r="D220" s="8" t="s">
        <v>102</v>
      </c>
      <c r="E220" s="8" t="s">
        <v>99</v>
      </c>
    </row>
    <row r="221" spans="2:5" ht="15" thickBot="1" x14ac:dyDescent="0.25">
      <c r="B221" s="16" t="s">
        <v>91</v>
      </c>
      <c r="C221" s="5">
        <v>33</v>
      </c>
      <c r="D221" s="5">
        <v>25</v>
      </c>
      <c r="E221" s="6">
        <f t="shared" ref="E221:E223" si="33">IF(C221=0,"-",(D221-C221)/C221)</f>
        <v>-0.24242424242424243</v>
      </c>
    </row>
    <row r="222" spans="2:5" ht="15" thickBot="1" x14ac:dyDescent="0.25">
      <c r="B222" s="16" t="s">
        <v>92</v>
      </c>
      <c r="C222" s="5">
        <v>24</v>
      </c>
      <c r="D222" s="5">
        <v>29</v>
      </c>
      <c r="E222" s="6">
        <f t="shared" si="33"/>
        <v>0.20833333333333334</v>
      </c>
    </row>
    <row r="223" spans="2:5" ht="15" thickBot="1" x14ac:dyDescent="0.25">
      <c r="B223" s="16" t="s">
        <v>93</v>
      </c>
      <c r="C223" s="5">
        <v>70</v>
      </c>
      <c r="D223" s="5">
        <v>56</v>
      </c>
      <c r="E223" s="6">
        <f t="shared" si="33"/>
        <v>-0.2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fitToWidth="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1º Trimestre 2021</v>
      </c>
    </row>
    <row r="13" spans="1:5" ht="42.75" customHeight="1" thickBot="1" x14ac:dyDescent="0.25">
      <c r="C13" s="8" t="s">
        <v>103</v>
      </c>
      <c r="D13" s="8" t="s">
        <v>102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708</v>
      </c>
      <c r="D14" s="5">
        <v>802</v>
      </c>
      <c r="E14" s="6">
        <f>IF(C14&gt;0,(D14-C14)/C14)</f>
        <v>0.1327683615819209</v>
      </c>
    </row>
    <row r="15" spans="1:5" ht="20.100000000000001" customHeight="1" thickBot="1" x14ac:dyDescent="0.25">
      <c r="B15" s="4" t="s">
        <v>17</v>
      </c>
      <c r="C15" s="5">
        <v>599</v>
      </c>
      <c r="D15" s="5">
        <v>672</v>
      </c>
      <c r="E15" s="6">
        <f t="shared" ref="E15:E25" si="0">IF(C15&gt;0,(D15-C15)/C15)</f>
        <v>0.12186978297161936</v>
      </c>
    </row>
    <row r="16" spans="1:5" ht="20.100000000000001" customHeight="1" thickBot="1" x14ac:dyDescent="0.25">
      <c r="B16" s="4" t="s">
        <v>18</v>
      </c>
      <c r="C16" s="5">
        <v>382</v>
      </c>
      <c r="D16" s="5">
        <v>409</v>
      </c>
      <c r="E16" s="6">
        <f t="shared" si="0"/>
        <v>7.0680628272251314E-2</v>
      </c>
    </row>
    <row r="17" spans="2:5" ht="20.100000000000001" customHeight="1" thickBot="1" x14ac:dyDescent="0.25">
      <c r="B17" s="4" t="s">
        <v>19</v>
      </c>
      <c r="C17" s="5">
        <v>217</v>
      </c>
      <c r="D17" s="5">
        <v>263</v>
      </c>
      <c r="E17" s="6">
        <f t="shared" si="0"/>
        <v>0.2119815668202765</v>
      </c>
    </row>
    <row r="18" spans="2:5" ht="20.100000000000001" customHeight="1" thickBot="1" x14ac:dyDescent="0.25">
      <c r="B18" s="4" t="s">
        <v>100</v>
      </c>
      <c r="C18" s="5">
        <v>5</v>
      </c>
      <c r="D18" s="5">
        <v>0</v>
      </c>
      <c r="E18" s="6">
        <f>IF(C18=0,"-",(D18-C18)/C18)</f>
        <v>-1</v>
      </c>
    </row>
    <row r="19" spans="2:5" ht="20.100000000000001" customHeight="1" thickBot="1" x14ac:dyDescent="0.25">
      <c r="B19" s="4" t="s">
        <v>101</v>
      </c>
      <c r="C19" s="5">
        <v>5</v>
      </c>
      <c r="D19" s="5">
        <v>2</v>
      </c>
      <c r="E19" s="6">
        <f>IF(C19=0,"-",(D19-C19)/C19)</f>
        <v>-0.6</v>
      </c>
    </row>
    <row r="20" spans="2:5" ht="20.100000000000001" customHeight="1" thickBot="1" x14ac:dyDescent="0.25">
      <c r="B20" s="4" t="s">
        <v>20</v>
      </c>
      <c r="C20" s="6">
        <f>C17/C15</f>
        <v>0.36227045075125208</v>
      </c>
      <c r="D20" s="6">
        <f>D17/D15</f>
        <v>0.39136904761904762</v>
      </c>
      <c r="E20" s="6">
        <f t="shared" si="0"/>
        <v>8.0322854948430986E-2</v>
      </c>
    </row>
    <row r="21" spans="2:5" ht="30" customHeight="1" thickBot="1" x14ac:dyDescent="0.25">
      <c r="B21" s="4" t="s">
        <v>23</v>
      </c>
      <c r="C21" s="5">
        <v>95</v>
      </c>
      <c r="D21" s="5">
        <v>122</v>
      </c>
      <c r="E21" s="6">
        <f t="shared" si="0"/>
        <v>0.28421052631578947</v>
      </c>
    </row>
    <row r="22" spans="2:5" ht="20.100000000000001" customHeight="1" thickBot="1" x14ac:dyDescent="0.25">
      <c r="B22" s="4" t="s">
        <v>24</v>
      </c>
      <c r="C22" s="5">
        <v>66</v>
      </c>
      <c r="D22" s="5">
        <v>45</v>
      </c>
      <c r="E22" s="6">
        <f t="shared" si="0"/>
        <v>-0.31818181818181818</v>
      </c>
    </row>
    <row r="23" spans="2:5" ht="20.100000000000001" customHeight="1" thickBot="1" x14ac:dyDescent="0.25">
      <c r="B23" s="4" t="s">
        <v>25</v>
      </c>
      <c r="C23" s="5">
        <v>29</v>
      </c>
      <c r="D23" s="5">
        <v>77</v>
      </c>
      <c r="E23" s="6">
        <f t="shared" si="0"/>
        <v>1.6551724137931034</v>
      </c>
    </row>
    <row r="24" spans="2:5" ht="20.100000000000001" customHeight="1" thickBot="1" x14ac:dyDescent="0.25">
      <c r="B24" s="4" t="s">
        <v>21</v>
      </c>
      <c r="C24" s="6">
        <f>C23/C21</f>
        <v>0.30526315789473685</v>
      </c>
      <c r="D24" s="6">
        <f t="shared" ref="D24" si="1">D23/D21</f>
        <v>0.63114754098360659</v>
      </c>
      <c r="E24" s="6">
        <f t="shared" si="0"/>
        <v>1.0675522894290561</v>
      </c>
    </row>
    <row r="25" spans="2:5" ht="20.100000000000001" customHeight="1" thickBot="1" x14ac:dyDescent="0.25">
      <c r="B25" s="7" t="s">
        <v>26</v>
      </c>
      <c r="C25" s="6">
        <v>8.8960175841148903E-2</v>
      </c>
      <c r="D25" s="6">
        <v>0.10021340085807724</v>
      </c>
      <c r="E25" s="6">
        <f t="shared" si="0"/>
        <v>0.12649733333511592</v>
      </c>
    </row>
    <row r="33" spans="2:5" ht="42.75" customHeight="1" thickBot="1" x14ac:dyDescent="0.25">
      <c r="C33" s="8" t="s">
        <v>103</v>
      </c>
      <c r="D33" s="8" t="s">
        <v>102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190</v>
      </c>
      <c r="D34" s="5">
        <v>181</v>
      </c>
      <c r="E34" s="6">
        <f>IF(C34&gt;0,(D34-C34)/C34,"-")</f>
        <v>-4.736842105263158E-2</v>
      </c>
    </row>
    <row r="35" spans="2:5" ht="20.100000000000001" customHeight="1" thickBot="1" x14ac:dyDescent="0.25">
      <c r="B35" s="4" t="s">
        <v>29</v>
      </c>
      <c r="C35" s="5">
        <v>0</v>
      </c>
      <c r="D35" s="5">
        <v>0</v>
      </c>
      <c r="E35" s="6" t="str">
        <f t="shared" ref="E35:E37" si="2">IF(C35&gt;0,(D35-C35)/C35,"-")</f>
        <v>-</v>
      </c>
    </row>
    <row r="36" spans="2:5" ht="20.100000000000001" customHeight="1" thickBot="1" x14ac:dyDescent="0.25">
      <c r="B36" s="4" t="s">
        <v>28</v>
      </c>
      <c r="C36" s="5">
        <v>139</v>
      </c>
      <c r="D36" s="5">
        <v>153</v>
      </c>
      <c r="E36" s="6">
        <f t="shared" si="2"/>
        <v>0.10071942446043165</v>
      </c>
    </row>
    <row r="37" spans="2:5" ht="20.100000000000001" customHeight="1" thickBot="1" x14ac:dyDescent="0.25">
      <c r="B37" s="4" t="s">
        <v>30</v>
      </c>
      <c r="C37" s="5">
        <v>51</v>
      </c>
      <c r="D37" s="5">
        <v>28</v>
      </c>
      <c r="E37" s="6">
        <f t="shared" si="2"/>
        <v>-0.45098039215686275</v>
      </c>
    </row>
    <row r="43" spans="2:5" ht="42.75" customHeight="1" thickBot="1" x14ac:dyDescent="0.25">
      <c r="C43" s="8" t="s">
        <v>103</v>
      </c>
      <c r="D43" s="8" t="s">
        <v>102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119</v>
      </c>
      <c r="D44" s="5">
        <v>134</v>
      </c>
      <c r="E44" s="6">
        <f>IF(C44&gt;0,(D44-C44)/C44,"-")</f>
        <v>0.12605042016806722</v>
      </c>
    </row>
    <row r="45" spans="2:5" ht="20.100000000000001" customHeight="1" thickBot="1" x14ac:dyDescent="0.25">
      <c r="B45" s="4" t="s">
        <v>34</v>
      </c>
      <c r="C45" s="5">
        <v>7</v>
      </c>
      <c r="D45" s="5">
        <v>16</v>
      </c>
      <c r="E45" s="6">
        <f t="shared" ref="E45:E51" si="3">IF(C45&gt;0,(D45-C45)/C45,"-")</f>
        <v>1.2857142857142858</v>
      </c>
    </row>
    <row r="46" spans="2:5" ht="20.100000000000001" customHeight="1" thickBot="1" x14ac:dyDescent="0.25">
      <c r="B46" s="4" t="s">
        <v>31</v>
      </c>
      <c r="C46" s="5">
        <v>26</v>
      </c>
      <c r="D46" s="5">
        <v>9</v>
      </c>
      <c r="E46" s="6">
        <f t="shared" si="3"/>
        <v>-0.65384615384615385</v>
      </c>
    </row>
    <row r="47" spans="2:5" ht="20.100000000000001" customHeight="1" thickBot="1" x14ac:dyDescent="0.25">
      <c r="B47" s="4" t="s">
        <v>32</v>
      </c>
      <c r="C47" s="5">
        <v>263</v>
      </c>
      <c r="D47" s="5">
        <v>337</v>
      </c>
      <c r="E47" s="6">
        <f t="shared" si="3"/>
        <v>0.28136882129277568</v>
      </c>
    </row>
    <row r="48" spans="2:5" ht="20.100000000000001" customHeight="1" thickBot="1" x14ac:dyDescent="0.25">
      <c r="B48" s="4" t="s">
        <v>35</v>
      </c>
      <c r="C48" s="5">
        <v>75</v>
      </c>
      <c r="D48" s="5">
        <v>186</v>
      </c>
      <c r="E48" s="6">
        <f t="shared" si="3"/>
        <v>1.48</v>
      </c>
    </row>
    <row r="49" spans="2:5" ht="20.100000000000001" customHeight="1" thickBot="1" x14ac:dyDescent="0.25">
      <c r="B49" s="4" t="s">
        <v>67</v>
      </c>
      <c r="C49" s="5">
        <v>139</v>
      </c>
      <c r="D49" s="5">
        <v>175</v>
      </c>
      <c r="E49" s="6">
        <f t="shared" si="3"/>
        <v>0.25899280575539568</v>
      </c>
    </row>
    <row r="50" spans="2:5" ht="20.100000000000001" customHeight="1" collapsed="1" thickBot="1" x14ac:dyDescent="0.25">
      <c r="B50" s="4" t="s">
        <v>36</v>
      </c>
      <c r="C50" s="6">
        <f>C44/(C44+C45)</f>
        <v>0.94444444444444442</v>
      </c>
      <c r="D50" s="6">
        <f>D44/(D44+D45)</f>
        <v>0.89333333333333331</v>
      </c>
      <c r="E50" s="6">
        <f t="shared" si="3"/>
        <v>-5.4117647058823527E-2</v>
      </c>
    </row>
    <row r="51" spans="2:5" ht="20.100000000000001" customHeight="1" thickBot="1" x14ac:dyDescent="0.25">
      <c r="B51" s="4" t="s">
        <v>37</v>
      </c>
      <c r="C51" s="6">
        <f>C47/(C46+C47)</f>
        <v>0.91003460207612452</v>
      </c>
      <c r="D51" s="6">
        <f t="shared" ref="D51" si="4">D47/(D46+D47)</f>
        <v>0.97398843930635837</v>
      </c>
      <c r="E51" s="6">
        <f t="shared" si="3"/>
        <v>7.0276269808127692E-2</v>
      </c>
    </row>
    <row r="57" spans="2:5" ht="42.75" customHeight="1" thickBot="1" x14ac:dyDescent="0.25">
      <c r="C57" s="8" t="s">
        <v>103</v>
      </c>
      <c r="D57" s="8" t="s">
        <v>102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126</v>
      </c>
      <c r="D58" s="5">
        <v>150</v>
      </c>
      <c r="E58" s="6">
        <f>IF(C58&gt;0,(D58-C58)/C58,"-")</f>
        <v>0.19047619047619047</v>
      </c>
    </row>
    <row r="59" spans="2:5" ht="20.100000000000001" customHeight="1" thickBot="1" x14ac:dyDescent="0.25">
      <c r="B59" s="4" t="s">
        <v>41</v>
      </c>
      <c r="C59" s="5">
        <v>81</v>
      </c>
      <c r="D59" s="5">
        <v>78</v>
      </c>
      <c r="E59" s="6">
        <f t="shared" ref="E59:E63" si="5">IF(C59&gt;0,(D59-C59)/C59,"-")</f>
        <v>-3.7037037037037035E-2</v>
      </c>
    </row>
    <row r="60" spans="2:5" ht="20.100000000000001" customHeight="1" thickBot="1" x14ac:dyDescent="0.25">
      <c r="B60" s="4" t="s">
        <v>42</v>
      </c>
      <c r="C60" s="5">
        <v>38</v>
      </c>
      <c r="D60" s="5">
        <v>56</v>
      </c>
      <c r="E60" s="6">
        <f t="shared" si="5"/>
        <v>0.47368421052631576</v>
      </c>
    </row>
    <row r="61" spans="2:5" ht="20.100000000000001" customHeight="1" collapsed="1" thickBot="1" x14ac:dyDescent="0.25">
      <c r="B61" s="4" t="s">
        <v>98</v>
      </c>
      <c r="C61" s="6">
        <f>(C59+C60)/C58</f>
        <v>0.94444444444444442</v>
      </c>
      <c r="D61" s="6">
        <f>(D59+D60)/D58</f>
        <v>0.89333333333333331</v>
      </c>
      <c r="E61" s="6">
        <f t="shared" si="5"/>
        <v>-5.4117647058823527E-2</v>
      </c>
    </row>
    <row r="62" spans="2:5" ht="20.100000000000001" customHeight="1" thickBot="1" x14ac:dyDescent="0.25">
      <c r="B62" s="4" t="s">
        <v>39</v>
      </c>
      <c r="C62" s="6">
        <v>0.94186046511627908</v>
      </c>
      <c r="D62" s="6">
        <v>0.8666666666666667</v>
      </c>
      <c r="E62" s="6">
        <f t="shared" si="5"/>
        <v>-7.9835390946502036E-2</v>
      </c>
    </row>
    <row r="63" spans="2:5" ht="20.100000000000001" customHeight="1" thickBot="1" x14ac:dyDescent="0.25">
      <c r="B63" s="4" t="s">
        <v>40</v>
      </c>
      <c r="C63" s="6">
        <v>0.95</v>
      </c>
      <c r="D63" s="6">
        <v>0.93333333333333335</v>
      </c>
      <c r="E63" s="6">
        <f t="shared" si="5"/>
        <v>-1.7543859649122747E-2</v>
      </c>
    </row>
    <row r="69" spans="2:10" ht="42.75" customHeight="1" thickBot="1" x14ac:dyDescent="0.25">
      <c r="C69" s="8" t="s">
        <v>103</v>
      </c>
      <c r="D69" s="8" t="s">
        <v>102</v>
      </c>
      <c r="E69" s="8" t="s">
        <v>99</v>
      </c>
    </row>
    <row r="70" spans="2:10" ht="20.100000000000001" customHeight="1" thickBot="1" x14ac:dyDescent="0.25">
      <c r="B70" s="4" t="s">
        <v>44</v>
      </c>
      <c r="C70" s="5">
        <v>715</v>
      </c>
      <c r="D70" s="5">
        <v>810</v>
      </c>
      <c r="E70" s="6">
        <f>IF(C70&gt;0,(D70-C70)/C70,"-")</f>
        <v>0.13286713286713286</v>
      </c>
    </row>
    <row r="71" spans="2:10" ht="20.100000000000001" customHeight="1" thickBot="1" x14ac:dyDescent="0.25">
      <c r="B71" s="4" t="s">
        <v>45</v>
      </c>
      <c r="C71" s="5">
        <v>237</v>
      </c>
      <c r="D71" s="5">
        <v>229</v>
      </c>
      <c r="E71" s="6">
        <f t="shared" ref="E71:E77" si="6">IF(C71&gt;0,(D71-C71)/C71,"-")</f>
        <v>-3.3755274261603373E-2</v>
      </c>
    </row>
    <row r="72" spans="2:10" ht="20.100000000000001" customHeight="1" thickBot="1" x14ac:dyDescent="0.25">
      <c r="B72" s="4" t="s">
        <v>43</v>
      </c>
      <c r="C72" s="5">
        <v>1</v>
      </c>
      <c r="D72" s="5">
        <v>1</v>
      </c>
      <c r="E72" s="6">
        <f t="shared" si="6"/>
        <v>0</v>
      </c>
    </row>
    <row r="73" spans="2:10" ht="20.100000000000001" customHeight="1" thickBot="1" x14ac:dyDescent="0.25">
      <c r="B73" s="4" t="s">
        <v>46</v>
      </c>
      <c r="C73" s="5">
        <v>346</v>
      </c>
      <c r="D73" s="5">
        <v>346</v>
      </c>
      <c r="E73" s="6">
        <f t="shared" si="6"/>
        <v>0</v>
      </c>
    </row>
    <row r="74" spans="2:10" ht="20.100000000000001" customHeight="1" thickBot="1" x14ac:dyDescent="0.25">
      <c r="B74" s="4" t="s">
        <v>47</v>
      </c>
      <c r="C74" s="5">
        <v>96</v>
      </c>
      <c r="D74" s="5">
        <v>179</v>
      </c>
      <c r="E74" s="6">
        <f t="shared" si="6"/>
        <v>0.86458333333333337</v>
      </c>
    </row>
    <row r="75" spans="2:10" ht="20.100000000000001" customHeight="1" thickBot="1" x14ac:dyDescent="0.25">
      <c r="B75" s="4" t="s">
        <v>48</v>
      </c>
      <c r="C75" s="5">
        <v>34</v>
      </c>
      <c r="D75" s="5">
        <v>55</v>
      </c>
      <c r="E75" s="6">
        <f t="shared" si="6"/>
        <v>0.61764705882352944</v>
      </c>
    </row>
    <row r="76" spans="2:10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10" ht="20.100000000000001" customHeight="1" thickBot="1" x14ac:dyDescent="0.25">
      <c r="B77" s="4" t="s">
        <v>50</v>
      </c>
      <c r="C77" s="5">
        <v>1</v>
      </c>
      <c r="D77" s="5">
        <v>0</v>
      </c>
      <c r="E77" s="6">
        <f t="shared" si="6"/>
        <v>-1</v>
      </c>
    </row>
    <row r="78" spans="2:10" x14ac:dyDescent="0.2">
      <c r="B78" s="22"/>
      <c r="C78" s="22"/>
      <c r="D78" s="22"/>
      <c r="E78" s="22"/>
      <c r="F78" s="22"/>
      <c r="G78" s="22"/>
      <c r="H78" s="22"/>
      <c r="I78" s="22"/>
      <c r="J78" s="22"/>
    </row>
    <row r="79" spans="2:10" x14ac:dyDescent="0.2">
      <c r="B79" s="22"/>
      <c r="C79" s="22"/>
      <c r="D79" s="22"/>
      <c r="E79" s="22"/>
      <c r="F79" s="22"/>
      <c r="G79" s="22"/>
      <c r="H79" s="22"/>
      <c r="I79" s="22"/>
      <c r="J79" s="22"/>
    </row>
    <row r="89" spans="2:5" ht="42.75" customHeight="1" thickBot="1" x14ac:dyDescent="0.25">
      <c r="C89" s="8" t="s">
        <v>103</v>
      </c>
      <c r="D89" s="8" t="s">
        <v>102</v>
      </c>
      <c r="E89" s="8" t="s">
        <v>99</v>
      </c>
    </row>
    <row r="90" spans="2:5" ht="29.25" thickBot="1" x14ac:dyDescent="0.25">
      <c r="B90" s="4" t="s">
        <v>51</v>
      </c>
      <c r="C90" s="5">
        <v>73</v>
      </c>
      <c r="D90" s="5">
        <v>64</v>
      </c>
      <c r="E90" s="6">
        <f>IF(C90&gt;0,(D90-C90)/C90,"-")</f>
        <v>-0.12328767123287671</v>
      </c>
    </row>
    <row r="91" spans="2:5" ht="29.25" thickBot="1" x14ac:dyDescent="0.25">
      <c r="B91" s="4" t="s">
        <v>52</v>
      </c>
      <c r="C91" s="5">
        <v>50</v>
      </c>
      <c r="D91" s="5">
        <v>52</v>
      </c>
      <c r="E91" s="6">
        <f t="shared" ref="E91:E93" si="7">IF(C91&gt;0,(D91-C91)/C91,"-")</f>
        <v>0.04</v>
      </c>
    </row>
    <row r="92" spans="2:5" ht="29.25" customHeight="1" thickBot="1" x14ac:dyDescent="0.25">
      <c r="B92" s="4" t="s">
        <v>53</v>
      </c>
      <c r="C92" s="5">
        <v>42</v>
      </c>
      <c r="D92" s="5">
        <v>44</v>
      </c>
      <c r="E92" s="6">
        <f t="shared" si="7"/>
        <v>4.7619047619047616E-2</v>
      </c>
    </row>
    <row r="93" spans="2:5" ht="29.25" customHeight="1" thickBot="1" x14ac:dyDescent="0.25">
      <c r="B93" s="4" t="s">
        <v>54</v>
      </c>
      <c r="C93" s="6">
        <f>(C90+C91)/(C90+C91+C92)</f>
        <v>0.74545454545454548</v>
      </c>
      <c r="D93" s="6">
        <f>(D90+D91)/(D90+D91+D92)</f>
        <v>0.72499999999999998</v>
      </c>
      <c r="E93" s="6">
        <f t="shared" si="7"/>
        <v>-2.7439024390243965E-2</v>
      </c>
    </row>
    <row r="99" spans="2:5" ht="42.75" customHeight="1" thickBot="1" x14ac:dyDescent="0.25">
      <c r="C99" s="8" t="s">
        <v>103</v>
      </c>
      <c r="D99" s="8" t="s">
        <v>102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165</v>
      </c>
      <c r="D100" s="5">
        <v>161</v>
      </c>
      <c r="E100" s="6">
        <f>IF(C100&gt;0,(D100-C100)/C100,"-")</f>
        <v>-2.4242424242424242E-2</v>
      </c>
    </row>
    <row r="101" spans="2:5" ht="20.100000000000001" customHeight="1" thickBot="1" x14ac:dyDescent="0.25">
      <c r="B101" s="4" t="s">
        <v>41</v>
      </c>
      <c r="C101" s="5">
        <v>78</v>
      </c>
      <c r="D101" s="5">
        <v>74</v>
      </c>
      <c r="E101" s="6">
        <f t="shared" ref="E101:E105" si="8">IF(C101&gt;0,(D101-C101)/C101,"-")</f>
        <v>-5.128205128205128E-2</v>
      </c>
    </row>
    <row r="102" spans="2:5" ht="20.100000000000001" customHeight="1" thickBot="1" x14ac:dyDescent="0.25">
      <c r="B102" s="4" t="s">
        <v>42</v>
      </c>
      <c r="C102" s="5">
        <v>45</v>
      </c>
      <c r="D102" s="5">
        <v>43</v>
      </c>
      <c r="E102" s="6">
        <f t="shared" si="8"/>
        <v>-4.4444444444444446E-2</v>
      </c>
    </row>
    <row r="103" spans="2:5" ht="20.100000000000001" customHeight="1" thickBot="1" x14ac:dyDescent="0.25">
      <c r="B103" s="4" t="s">
        <v>98</v>
      </c>
      <c r="C103" s="6">
        <f>(C101+C102)/C100</f>
        <v>0.74545454545454548</v>
      </c>
      <c r="D103" s="6">
        <f>(D101+D102)/D100</f>
        <v>0.72670807453416153</v>
      </c>
      <c r="E103" s="6">
        <f t="shared" si="8"/>
        <v>-2.5147704893197981E-2</v>
      </c>
    </row>
    <row r="104" spans="2:5" ht="20.100000000000001" customHeight="1" thickBot="1" x14ac:dyDescent="0.25">
      <c r="B104" s="4" t="s">
        <v>39</v>
      </c>
      <c r="C104" s="6">
        <v>0.7722772277227723</v>
      </c>
      <c r="D104" s="6">
        <v>0.72549019607843135</v>
      </c>
      <c r="E104" s="6">
        <f t="shared" si="8"/>
        <v>-6.0583207642031227E-2</v>
      </c>
    </row>
    <row r="105" spans="2:5" ht="20.100000000000001" customHeight="1" thickBot="1" x14ac:dyDescent="0.25">
      <c r="B105" s="4" t="s">
        <v>40</v>
      </c>
      <c r="C105" s="6">
        <v>0.703125</v>
      </c>
      <c r="D105" s="6">
        <v>0.72881355932203384</v>
      </c>
      <c r="E105" s="6">
        <f t="shared" si="8"/>
        <v>3.6534839924670354E-2</v>
      </c>
    </row>
    <row r="111" spans="2:5" ht="42.75" customHeight="1" thickBot="1" x14ac:dyDescent="0.25">
      <c r="C111" s="8" t="s">
        <v>103</v>
      </c>
      <c r="D111" s="8" t="s">
        <v>102</v>
      </c>
      <c r="E111" s="8" t="s">
        <v>99</v>
      </c>
    </row>
    <row r="112" spans="2:5" ht="15" thickBot="1" x14ac:dyDescent="0.25">
      <c r="B112" s="4" t="s">
        <v>55</v>
      </c>
      <c r="C112" s="5">
        <v>141</v>
      </c>
      <c r="D112" s="5">
        <v>181</v>
      </c>
      <c r="E112" s="6">
        <f>IF(C112&gt;0,(D112-C112)/C112,"-")</f>
        <v>0.28368794326241137</v>
      </c>
    </row>
    <row r="113" spans="2:14" ht="15" thickBot="1" x14ac:dyDescent="0.25">
      <c r="B113" s="4" t="s">
        <v>56</v>
      </c>
      <c r="C113" s="5">
        <v>84</v>
      </c>
      <c r="D113" s="5">
        <v>133</v>
      </c>
      <c r="E113" s="6">
        <f t="shared" ref="E113:E114" si="9">IF(C113&gt;0,(D113-C113)/C113,"-")</f>
        <v>0.58333333333333337</v>
      </c>
    </row>
    <row r="114" spans="2:14" ht="15" thickBot="1" x14ac:dyDescent="0.25">
      <c r="B114" s="4" t="s">
        <v>57</v>
      </c>
      <c r="C114" s="5">
        <v>57</v>
      </c>
      <c r="D114" s="5">
        <v>48</v>
      </c>
      <c r="E114" s="6">
        <f t="shared" si="9"/>
        <v>-0.15789473684210525</v>
      </c>
    </row>
    <row r="115" spans="2:14" x14ac:dyDescent="0.2">
      <c r="B115" s="22"/>
      <c r="C115" s="22"/>
      <c r="D115" s="22"/>
      <c r="E115" s="22"/>
      <c r="F115" s="22"/>
      <c r="G115" s="22"/>
      <c r="H115" s="22"/>
      <c r="I115" s="22"/>
      <c r="J115" s="22"/>
    </row>
    <row r="116" spans="2:14" x14ac:dyDescent="0.2">
      <c r="B116" s="22"/>
      <c r="C116" s="22"/>
      <c r="D116" s="22"/>
      <c r="E116" s="22"/>
      <c r="F116" s="22"/>
      <c r="G116" s="22"/>
      <c r="H116" s="22"/>
      <c r="I116" s="22"/>
      <c r="J116" s="22"/>
    </row>
    <row r="126" spans="2:14" ht="26.25" customHeight="1" thickBot="1" x14ac:dyDescent="0.25">
      <c r="C126" s="28" t="s">
        <v>103</v>
      </c>
      <c r="D126" s="29"/>
      <c r="E126" s="29"/>
      <c r="F126" s="30"/>
      <c r="G126" s="28" t="s">
        <v>102</v>
      </c>
      <c r="H126" s="29"/>
      <c r="I126" s="29"/>
      <c r="J126" s="30"/>
      <c r="K126" s="31" t="s">
        <v>58</v>
      </c>
      <c r="L126" s="32"/>
      <c r="M126" s="32"/>
      <c r="N126" s="32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1</v>
      </c>
      <c r="D128" s="10">
        <v>0</v>
      </c>
      <c r="E128" s="10">
        <v>0</v>
      </c>
      <c r="F128" s="10">
        <v>1</v>
      </c>
      <c r="G128" s="10">
        <v>0</v>
      </c>
      <c r="H128" s="10">
        <v>0</v>
      </c>
      <c r="I128" s="10">
        <v>0</v>
      </c>
      <c r="J128" s="10">
        <v>0</v>
      </c>
      <c r="K128" s="6">
        <f>IF(C128=0,"-",(G128-C128)/C128)</f>
        <v>-1</v>
      </c>
      <c r="L128" s="6" t="str">
        <f t="shared" ref="L128:N133" si="10">IF(D128=0,"-",(H128-D128)/D128)</f>
        <v>-</v>
      </c>
      <c r="M128" s="6" t="str">
        <f t="shared" si="10"/>
        <v>-</v>
      </c>
      <c r="N128" s="6">
        <f t="shared" si="10"/>
        <v>-1</v>
      </c>
    </row>
    <row r="129" spans="2:14" ht="15" thickBot="1" x14ac:dyDescent="0.25">
      <c r="B129" s="4" t="s">
        <v>64</v>
      </c>
      <c r="C129" s="10">
        <v>0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6" t="str">
        <f t="shared" ref="K129:K133" si="11">IF(C129=0,"-",(G129-C129)/C129)</f>
        <v>-</v>
      </c>
      <c r="L129" s="6" t="str">
        <f t="shared" si="10"/>
        <v>-</v>
      </c>
      <c r="M129" s="6" t="str">
        <f t="shared" si="10"/>
        <v>-</v>
      </c>
      <c r="N129" s="6" t="str">
        <f t="shared" si="10"/>
        <v>-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1</v>
      </c>
      <c r="D133" s="10">
        <v>0</v>
      </c>
      <c r="E133" s="10">
        <v>0</v>
      </c>
      <c r="F133" s="10">
        <v>1</v>
      </c>
      <c r="G133" s="10">
        <v>0</v>
      </c>
      <c r="H133" s="10">
        <v>0</v>
      </c>
      <c r="I133" s="10">
        <v>0</v>
      </c>
      <c r="J133" s="10">
        <v>0</v>
      </c>
      <c r="K133" s="6">
        <f t="shared" si="11"/>
        <v>-1</v>
      </c>
      <c r="L133" s="6" t="str">
        <f t="shared" si="10"/>
        <v>-</v>
      </c>
      <c r="M133" s="6" t="str">
        <f t="shared" si="10"/>
        <v>-</v>
      </c>
      <c r="N133" s="6">
        <f t="shared" si="10"/>
        <v>-1</v>
      </c>
    </row>
    <row r="134" spans="2:14" ht="15" thickBot="1" x14ac:dyDescent="0.25">
      <c r="B134" s="4" t="s">
        <v>36</v>
      </c>
      <c r="C134" s="6">
        <f>IF(C128=0,"-",C128/(C128+C129))</f>
        <v>1</v>
      </c>
      <c r="D134" s="6" t="str">
        <f>IF(D128=0,"-",D128/(D128+D129))</f>
        <v>-</v>
      </c>
      <c r="E134" s="6" t="str">
        <f t="shared" ref="E134:J134" si="12">IF(E128=0,"-",E128/(E128+E129))</f>
        <v>-</v>
      </c>
      <c r="F134" s="6">
        <f t="shared" si="12"/>
        <v>1</v>
      </c>
      <c r="G134" s="6" t="str">
        <f t="shared" si="12"/>
        <v>-</v>
      </c>
      <c r="H134" s="6" t="str">
        <f t="shared" si="12"/>
        <v>-</v>
      </c>
      <c r="I134" s="6" t="str">
        <f t="shared" si="12"/>
        <v>-</v>
      </c>
      <c r="J134" s="6" t="str">
        <f t="shared" si="12"/>
        <v>-</v>
      </c>
      <c r="K134" s="6" t="str">
        <f>IF(OR(C134="-",G134="-"),"-",(G134-C134)/C134)</f>
        <v>-</v>
      </c>
      <c r="L134" s="6" t="str">
        <f t="shared" ref="L134:N135" si="13">IF(OR(D134="-",H134="-"),"-",(H134-D134)/D134)</f>
        <v>-</v>
      </c>
      <c r="M134" s="6" t="str">
        <f t="shared" si="13"/>
        <v>-</v>
      </c>
      <c r="N134" s="6" t="str">
        <f t="shared" si="13"/>
        <v>-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8" t="s">
        <v>103</v>
      </c>
      <c r="D141" s="29"/>
      <c r="E141" s="29"/>
      <c r="F141" s="30"/>
      <c r="G141" s="28" t="s">
        <v>102</v>
      </c>
      <c r="H141" s="29"/>
      <c r="I141" s="29"/>
      <c r="J141" s="30"/>
      <c r="K141" s="31" t="s">
        <v>58</v>
      </c>
      <c r="L141" s="32"/>
      <c r="M141" s="32"/>
      <c r="N141" s="32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8</v>
      </c>
      <c r="D143" s="10">
        <v>0</v>
      </c>
      <c r="E143" s="10">
        <v>1</v>
      </c>
      <c r="F143" s="10">
        <v>9</v>
      </c>
      <c r="G143" s="10">
        <v>1</v>
      </c>
      <c r="H143" s="10">
        <v>0</v>
      </c>
      <c r="I143" s="10">
        <v>0</v>
      </c>
      <c r="J143" s="10">
        <v>1</v>
      </c>
      <c r="K143" s="6">
        <f>IF(C143=0,"-",(G143-C143)/C143)</f>
        <v>-0.875</v>
      </c>
      <c r="L143" s="6" t="str">
        <f t="shared" ref="L143:N147" si="15">IF(D143=0,"-",(H143-D143)/D143)</f>
        <v>-</v>
      </c>
      <c r="M143" s="6">
        <f t="shared" si="15"/>
        <v>-1</v>
      </c>
      <c r="N143" s="6">
        <f t="shared" si="15"/>
        <v>-0.88888888888888884</v>
      </c>
    </row>
    <row r="144" spans="2:14" ht="15" thickBot="1" x14ac:dyDescent="0.25">
      <c r="B144" s="4" t="s">
        <v>72</v>
      </c>
      <c r="C144" s="10">
        <v>0</v>
      </c>
      <c r="D144" s="10">
        <v>0</v>
      </c>
      <c r="E144" s="10">
        <v>0</v>
      </c>
      <c r="F144" s="10">
        <v>0</v>
      </c>
      <c r="G144" s="10">
        <v>0</v>
      </c>
      <c r="H144" s="10">
        <v>0</v>
      </c>
      <c r="I144" s="10">
        <v>0</v>
      </c>
      <c r="J144" s="10">
        <v>0</v>
      </c>
      <c r="K144" s="6" t="str">
        <f t="shared" ref="K144:K147" si="16">IF(C144=0,"-",(G144-C144)/C144)</f>
        <v>-</v>
      </c>
      <c r="L144" s="6" t="str">
        <f t="shared" si="15"/>
        <v>-</v>
      </c>
      <c r="M144" s="6" t="str">
        <f t="shared" si="15"/>
        <v>-</v>
      </c>
      <c r="N144" s="6" t="str">
        <f t="shared" si="15"/>
        <v>-</v>
      </c>
    </row>
    <row r="145" spans="2:14" ht="15" thickBot="1" x14ac:dyDescent="0.25">
      <c r="B145" s="4" t="s">
        <v>73</v>
      </c>
      <c r="C145" s="10">
        <v>25</v>
      </c>
      <c r="D145" s="10">
        <v>0</v>
      </c>
      <c r="E145" s="10">
        <v>2</v>
      </c>
      <c r="F145" s="10">
        <v>27</v>
      </c>
      <c r="G145" s="10">
        <v>29</v>
      </c>
      <c r="H145" s="10">
        <v>0</v>
      </c>
      <c r="I145" s="10">
        <v>2</v>
      </c>
      <c r="J145" s="10">
        <v>31</v>
      </c>
      <c r="K145" s="6">
        <f t="shared" si="16"/>
        <v>0.16</v>
      </c>
      <c r="L145" s="6" t="str">
        <f t="shared" si="15"/>
        <v>-</v>
      </c>
      <c r="M145" s="6">
        <f t="shared" si="15"/>
        <v>0</v>
      </c>
      <c r="N145" s="6">
        <f t="shared" si="15"/>
        <v>0.14814814814814814</v>
      </c>
    </row>
    <row r="146" spans="2:14" ht="15" thickBot="1" x14ac:dyDescent="0.25">
      <c r="B146" s="4" t="s">
        <v>74</v>
      </c>
      <c r="C146" s="10">
        <v>11</v>
      </c>
      <c r="D146" s="10">
        <v>0</v>
      </c>
      <c r="E146" s="10">
        <v>1</v>
      </c>
      <c r="F146" s="10">
        <v>12</v>
      </c>
      <c r="G146" s="10">
        <v>13</v>
      </c>
      <c r="H146" s="10">
        <v>0</v>
      </c>
      <c r="I146" s="10">
        <v>3</v>
      </c>
      <c r="J146" s="10">
        <v>16</v>
      </c>
      <c r="K146" s="6">
        <f t="shared" si="16"/>
        <v>0.18181818181818182</v>
      </c>
      <c r="L146" s="6" t="str">
        <f t="shared" si="15"/>
        <v>-</v>
      </c>
      <c r="M146" s="6">
        <f t="shared" si="15"/>
        <v>2</v>
      </c>
      <c r="N146" s="6">
        <f t="shared" si="15"/>
        <v>0.33333333333333331</v>
      </c>
    </row>
    <row r="147" spans="2:14" ht="15" thickBot="1" x14ac:dyDescent="0.25">
      <c r="B147" s="4" t="s">
        <v>75</v>
      </c>
      <c r="C147" s="10">
        <v>9</v>
      </c>
      <c r="D147" s="10">
        <v>0</v>
      </c>
      <c r="E147" s="10">
        <v>0</v>
      </c>
      <c r="F147" s="10">
        <v>9</v>
      </c>
      <c r="G147" s="10">
        <v>0</v>
      </c>
      <c r="H147" s="10">
        <v>0</v>
      </c>
      <c r="I147" s="10">
        <v>0</v>
      </c>
      <c r="J147" s="10">
        <v>0</v>
      </c>
      <c r="K147" s="6">
        <f t="shared" si="16"/>
        <v>-1</v>
      </c>
      <c r="L147" s="6" t="str">
        <f t="shared" si="15"/>
        <v>-</v>
      </c>
      <c r="M147" s="6" t="str">
        <f t="shared" si="15"/>
        <v>-</v>
      </c>
      <c r="N147" s="6">
        <f t="shared" si="15"/>
        <v>-1</v>
      </c>
    </row>
    <row r="148" spans="2:14" ht="15" thickBot="1" x14ac:dyDescent="0.25">
      <c r="B148" s="7" t="s">
        <v>68</v>
      </c>
      <c r="C148" s="10">
        <v>53</v>
      </c>
      <c r="D148" s="10">
        <v>0</v>
      </c>
      <c r="E148" s="10">
        <v>4</v>
      </c>
      <c r="F148" s="10">
        <v>57</v>
      </c>
      <c r="G148" s="10">
        <v>43</v>
      </c>
      <c r="H148" s="10">
        <v>0</v>
      </c>
      <c r="I148" s="10">
        <v>5</v>
      </c>
      <c r="J148" s="10">
        <v>48</v>
      </c>
      <c r="K148" s="6">
        <f t="shared" ref="K148" si="17">IF(C148=0,"-",(G148-C148)/C148)</f>
        <v>-0.18867924528301888</v>
      </c>
      <c r="L148" s="6" t="str">
        <f t="shared" ref="L148" si="18">IF(D148=0,"-",(H148-D148)/D148)</f>
        <v>-</v>
      </c>
      <c r="M148" s="6">
        <f t="shared" ref="M148" si="19">IF(E148=0,"-",(I148-E148)/E148)</f>
        <v>0.25</v>
      </c>
      <c r="N148" s="6">
        <f t="shared" ref="N148" si="20">IF(F148=0,"-",(J148-F148)/F148)</f>
        <v>-0.15789473684210525</v>
      </c>
    </row>
    <row r="149" spans="2:14" ht="29.25" thickBot="1" x14ac:dyDescent="0.25">
      <c r="B149" s="7" t="s">
        <v>76</v>
      </c>
      <c r="C149" s="6">
        <f t="shared" ref="C149:J150" si="21">IF(C143=0,"-",(C143/(C143+C145)))</f>
        <v>0.24242424242424243</v>
      </c>
      <c r="D149" s="6" t="str">
        <f t="shared" si="21"/>
        <v>-</v>
      </c>
      <c r="E149" s="6">
        <f t="shared" si="21"/>
        <v>0.33333333333333331</v>
      </c>
      <c r="F149" s="6">
        <f t="shared" si="21"/>
        <v>0.25</v>
      </c>
      <c r="G149" s="6">
        <f t="shared" si="21"/>
        <v>3.3333333333333333E-2</v>
      </c>
      <c r="H149" s="6" t="str">
        <f t="shared" si="21"/>
        <v>-</v>
      </c>
      <c r="I149" s="6" t="str">
        <f t="shared" si="21"/>
        <v>-</v>
      </c>
      <c r="J149" s="6">
        <f t="shared" si="21"/>
        <v>3.125E-2</v>
      </c>
      <c r="K149" s="6">
        <f>IF(OR(C149="-",G149="-"),"-",(G149-C149)/C149)</f>
        <v>-0.86250000000000004</v>
      </c>
      <c r="L149" s="6" t="str">
        <f t="shared" ref="L149:N150" si="22">IF(OR(D149="-",H149="-"),"-",(H149-D149)/D149)</f>
        <v>-</v>
      </c>
      <c r="M149" s="6" t="str">
        <f t="shared" si="22"/>
        <v>-</v>
      </c>
      <c r="N149" s="6">
        <f t="shared" si="22"/>
        <v>-0.875</v>
      </c>
    </row>
    <row r="150" spans="2:14" ht="29.25" thickBot="1" x14ac:dyDescent="0.25">
      <c r="B150" s="7" t="s">
        <v>77</v>
      </c>
      <c r="C150" s="6" t="str">
        <f t="shared" si="21"/>
        <v>-</v>
      </c>
      <c r="D150" s="6" t="str">
        <f t="shared" si="21"/>
        <v>-</v>
      </c>
      <c r="E150" s="6" t="str">
        <f t="shared" si="21"/>
        <v>-</v>
      </c>
      <c r="F150" s="6" t="str">
        <f t="shared" si="21"/>
        <v>-</v>
      </c>
      <c r="G150" s="6" t="str">
        <f t="shared" si="21"/>
        <v>-</v>
      </c>
      <c r="H150" s="6" t="str">
        <f t="shared" si="21"/>
        <v>-</v>
      </c>
      <c r="I150" s="6" t="str">
        <f t="shared" si="21"/>
        <v>-</v>
      </c>
      <c r="J150" s="6" t="str">
        <f t="shared" si="21"/>
        <v>-</v>
      </c>
      <c r="K150" s="6" t="str">
        <f>IF(OR(C150="-",G150="-"),"-",(G150-C150)/C150)</f>
        <v>-</v>
      </c>
      <c r="L150" s="6" t="str">
        <f t="shared" si="22"/>
        <v>-</v>
      </c>
      <c r="M150" s="6" t="str">
        <f t="shared" si="22"/>
        <v>-</v>
      </c>
      <c r="N150" s="6" t="str">
        <f t="shared" si="22"/>
        <v>-</v>
      </c>
    </row>
    <row r="153" spans="2:14" ht="14.25" x14ac:dyDescent="0.2">
      <c r="B153" s="7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102</v>
      </c>
      <c r="E156" s="8" t="s">
        <v>99</v>
      </c>
    </row>
    <row r="157" spans="2:14" ht="15" thickBot="1" x14ac:dyDescent="0.25">
      <c r="B157" s="4" t="s">
        <v>94</v>
      </c>
      <c r="C157" s="19">
        <v>43</v>
      </c>
      <c r="D157" s="19">
        <v>40</v>
      </c>
      <c r="E157" s="18">
        <f>IF(C157=0,"-",(D157-C157)/C157)</f>
        <v>-6.9767441860465115E-2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1</v>
      </c>
      <c r="D158" s="19">
        <v>1</v>
      </c>
      <c r="E158" s="18">
        <f t="shared" ref="E158:E159" si="23">IF(C158=0,"-",(D158-C158)/C158)</f>
        <v>0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0</v>
      </c>
      <c r="D159" s="19">
        <v>0</v>
      </c>
      <c r="E159" s="18" t="str">
        <f t="shared" si="23"/>
        <v>-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0.97727272727272729</v>
      </c>
      <c r="D160" s="18">
        <f>IF(D157=0,"-",D157/(D157+D158+D159))</f>
        <v>0.97560975609756095</v>
      </c>
      <c r="E160" s="18">
        <f>IF(OR(C160="-",D160="-"),"-",(D160-C160)/C160)</f>
        <v>-1.7016449234260212E-3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5" spans="2:14" ht="42.75" customHeight="1" thickBot="1" x14ac:dyDescent="0.25">
      <c r="C165" s="8" t="s">
        <v>103</v>
      </c>
      <c r="D165" s="8" t="s">
        <v>102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1</v>
      </c>
      <c r="D166" s="5">
        <v>0</v>
      </c>
      <c r="E166" s="6">
        <f t="shared" ref="E166:E168" si="24">IF(C166=0,"-",(D166-C166)/C166)</f>
        <v>-1</v>
      </c>
    </row>
    <row r="167" spans="2:14" ht="20.100000000000001" customHeight="1" thickBot="1" x14ac:dyDescent="0.25">
      <c r="B167" s="4" t="s">
        <v>41</v>
      </c>
      <c r="C167" s="5">
        <v>0</v>
      </c>
      <c r="D167" s="5">
        <v>0</v>
      </c>
      <c r="E167" s="6" t="str">
        <f t="shared" si="24"/>
        <v>-</v>
      </c>
    </row>
    <row r="168" spans="2:14" ht="20.100000000000001" customHeight="1" thickBot="1" x14ac:dyDescent="0.25">
      <c r="B168" s="4" t="s">
        <v>42</v>
      </c>
      <c r="C168" s="5">
        <v>1</v>
      </c>
      <c r="D168" s="5">
        <v>0</v>
      </c>
      <c r="E168" s="6">
        <f t="shared" si="24"/>
        <v>-1</v>
      </c>
    </row>
    <row r="169" spans="2:14" ht="20.100000000000001" customHeight="1" thickBot="1" x14ac:dyDescent="0.25">
      <c r="B169" s="4" t="s">
        <v>98</v>
      </c>
      <c r="C169" s="6">
        <f>IF(C166=0,"-",(C167+C168)/C166)</f>
        <v>1</v>
      </c>
      <c r="D169" s="6" t="str">
        <f>IF(D166=0,"-",(D167+D168)/D166)</f>
        <v>-</v>
      </c>
      <c r="E169" s="6" t="str">
        <f t="shared" ref="E169:E171" si="25">IF(OR(C169="-",D169="-"),"-",(D169-C169)/C169)</f>
        <v>-</v>
      </c>
    </row>
    <row r="170" spans="2:14" ht="20.100000000000001" customHeight="1" thickBot="1" x14ac:dyDescent="0.25">
      <c r="B170" s="4" t="s">
        <v>39</v>
      </c>
      <c r="C170" s="6" t="s">
        <v>104</v>
      </c>
      <c r="D170" s="6" t="s">
        <v>104</v>
      </c>
      <c r="E170" s="6" t="str">
        <f t="shared" si="25"/>
        <v>-</v>
      </c>
    </row>
    <row r="171" spans="2:14" ht="20.100000000000001" customHeight="1" thickBot="1" x14ac:dyDescent="0.25">
      <c r="B171" s="4" t="s">
        <v>40</v>
      </c>
      <c r="C171" s="6">
        <v>1</v>
      </c>
      <c r="D171" s="6" t="s">
        <v>104</v>
      </c>
      <c r="E171" s="6" t="str">
        <f t="shared" si="25"/>
        <v>-</v>
      </c>
    </row>
    <row r="177" spans="2:10" ht="42.75" customHeight="1" thickBot="1" x14ac:dyDescent="0.25">
      <c r="C177" s="8" t="s">
        <v>103</v>
      </c>
      <c r="D177" s="8" t="s">
        <v>102</v>
      </c>
      <c r="E177" s="8" t="s">
        <v>99</v>
      </c>
    </row>
    <row r="178" spans="2:10" ht="15" thickBot="1" x14ac:dyDescent="0.25">
      <c r="B178" s="15" t="s">
        <v>81</v>
      </c>
      <c r="C178" s="5">
        <v>0</v>
      </c>
      <c r="D178" s="5">
        <v>3</v>
      </c>
      <c r="E178" s="6" t="str">
        <f>IF(C178=0,"-",(D178-C178)/C178)</f>
        <v>-</v>
      </c>
      <c r="H178" s="13"/>
    </row>
    <row r="179" spans="2:10" ht="15" thickBot="1" x14ac:dyDescent="0.25">
      <c r="B179" s="4" t="s">
        <v>43</v>
      </c>
      <c r="C179" s="5">
        <v>0</v>
      </c>
      <c r="D179" s="5">
        <v>3</v>
      </c>
      <c r="E179" s="6" t="str">
        <f t="shared" ref="E179:E185" si="26">IF(C179=0,"-",(D179-C179)/C179)</f>
        <v>-</v>
      </c>
      <c r="H179" s="13"/>
    </row>
    <row r="180" spans="2:10" ht="15" thickBot="1" x14ac:dyDescent="0.25">
      <c r="B180" s="4" t="s">
        <v>47</v>
      </c>
      <c r="C180" s="5">
        <v>0</v>
      </c>
      <c r="D180" s="5">
        <v>0</v>
      </c>
      <c r="E180" s="6" t="str">
        <f t="shared" si="26"/>
        <v>-</v>
      </c>
      <c r="H180" s="13"/>
    </row>
    <row r="181" spans="2:10" ht="15" thickBot="1" x14ac:dyDescent="0.25">
      <c r="B181" s="4" t="s">
        <v>78</v>
      </c>
      <c r="C181" s="5">
        <v>0</v>
      </c>
      <c r="D181" s="5">
        <v>0</v>
      </c>
      <c r="E181" s="6" t="str">
        <f t="shared" si="26"/>
        <v>-</v>
      </c>
      <c r="H181" s="13"/>
    </row>
    <row r="182" spans="2:10" ht="15" thickBot="1" x14ac:dyDescent="0.25">
      <c r="B182" s="15" t="s">
        <v>79</v>
      </c>
      <c r="C182" s="5">
        <v>52</v>
      </c>
      <c r="D182" s="5">
        <v>50</v>
      </c>
      <c r="E182" s="6">
        <f t="shared" si="26"/>
        <v>-3.8461538461538464E-2</v>
      </c>
      <c r="H182" s="13"/>
    </row>
    <row r="183" spans="2:10" ht="15" thickBot="1" x14ac:dyDescent="0.25">
      <c r="B183" s="4" t="s">
        <v>47</v>
      </c>
      <c r="C183" s="5">
        <v>48</v>
      </c>
      <c r="D183" s="5">
        <v>44</v>
      </c>
      <c r="E183" s="6">
        <f t="shared" si="26"/>
        <v>-8.3333333333333329E-2</v>
      </c>
      <c r="H183" s="13"/>
    </row>
    <row r="184" spans="2:10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10" ht="15" thickBot="1" x14ac:dyDescent="0.25">
      <c r="B185" s="4" t="s">
        <v>80</v>
      </c>
      <c r="C185" s="5">
        <v>4</v>
      </c>
      <c r="D185" s="5">
        <v>6</v>
      </c>
      <c r="E185" s="6">
        <f t="shared" si="26"/>
        <v>0.5</v>
      </c>
      <c r="H185" s="13"/>
    </row>
    <row r="186" spans="2:10" x14ac:dyDescent="0.2">
      <c r="B186" s="22"/>
      <c r="C186" s="22"/>
      <c r="D186" s="22"/>
      <c r="E186" s="22"/>
      <c r="F186" s="22"/>
      <c r="G186" s="22"/>
      <c r="H186" s="22"/>
      <c r="I186" s="22"/>
      <c r="J186" s="22"/>
    </row>
    <row r="187" spans="2:10" x14ac:dyDescent="0.2">
      <c r="B187" s="22"/>
      <c r="C187" s="22"/>
      <c r="D187" s="22"/>
      <c r="E187" s="22"/>
      <c r="F187" s="22"/>
      <c r="G187" s="22"/>
      <c r="H187" s="22"/>
      <c r="I187" s="22"/>
      <c r="J187" s="22"/>
    </row>
    <row r="196" spans="2:5" ht="42.75" customHeight="1" thickBot="1" x14ac:dyDescent="0.25">
      <c r="C196" s="8" t="s">
        <v>103</v>
      </c>
      <c r="D196" s="8" t="s">
        <v>102</v>
      </c>
      <c r="E196" s="8" t="s">
        <v>99</v>
      </c>
    </row>
    <row r="197" spans="2:5" ht="15" thickBot="1" x14ac:dyDescent="0.25">
      <c r="B197" s="4" t="s">
        <v>82</v>
      </c>
      <c r="C197" s="5">
        <v>1</v>
      </c>
      <c r="D197" s="5">
        <v>1</v>
      </c>
      <c r="E197" s="6">
        <f t="shared" ref="E197:E200" si="27">IF(C197=0,"-",(D197-C197)/C197)</f>
        <v>0</v>
      </c>
    </row>
    <row r="198" spans="2:5" ht="15" thickBot="1" x14ac:dyDescent="0.25">
      <c r="B198" s="4" t="s">
        <v>83</v>
      </c>
      <c r="C198" s="5">
        <v>0</v>
      </c>
      <c r="D198" s="5">
        <v>1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1</v>
      </c>
      <c r="D199" s="5">
        <v>2</v>
      </c>
      <c r="E199" s="6">
        <f t="shared" si="27"/>
        <v>1</v>
      </c>
    </row>
    <row r="200" spans="2:5" ht="15" thickBot="1" x14ac:dyDescent="0.25">
      <c r="B200" s="4" t="s">
        <v>85</v>
      </c>
      <c r="C200" s="5">
        <v>1</v>
      </c>
      <c r="D200" s="5">
        <v>1</v>
      </c>
      <c r="E200" s="6">
        <f t="shared" si="27"/>
        <v>0</v>
      </c>
    </row>
    <row r="206" spans="2:5" ht="42.75" customHeight="1" thickBot="1" x14ac:dyDescent="0.25">
      <c r="C206" s="8" t="s">
        <v>103</v>
      </c>
      <c r="D206" s="8" t="s">
        <v>102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1</v>
      </c>
      <c r="D208" s="5">
        <v>1</v>
      </c>
      <c r="E208" s="6">
        <f t="shared" si="28"/>
        <v>0</v>
      </c>
    </row>
    <row r="209" spans="2:5" ht="20.100000000000001" customHeight="1" thickBot="1" x14ac:dyDescent="0.25">
      <c r="B209" s="17" t="s">
        <v>86</v>
      </c>
      <c r="C209" s="5">
        <v>0</v>
      </c>
      <c r="D209" s="5">
        <v>1</v>
      </c>
      <c r="E209" s="6" t="str">
        <f t="shared" si="28"/>
        <v>-</v>
      </c>
    </row>
    <row r="210" spans="2:5" ht="20.100000000000001" customHeight="1" thickBot="1" x14ac:dyDescent="0.25">
      <c r="B210" s="17" t="s">
        <v>87</v>
      </c>
      <c r="C210" s="5">
        <v>1</v>
      </c>
      <c r="D210" s="5">
        <v>0</v>
      </c>
      <c r="E210" s="6">
        <f t="shared" si="28"/>
        <v>-1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1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0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1</v>
      </c>
      <c r="E214" s="6" t="str">
        <f t="shared" si="29"/>
        <v>-</v>
      </c>
    </row>
    <row r="220" spans="2:5" ht="42.75" customHeight="1" thickBot="1" x14ac:dyDescent="0.25">
      <c r="C220" s="8" t="s">
        <v>103</v>
      </c>
      <c r="D220" s="8" t="s">
        <v>102</v>
      </c>
      <c r="E220" s="8" t="s">
        <v>99</v>
      </c>
    </row>
    <row r="221" spans="2:5" ht="15" thickBot="1" x14ac:dyDescent="0.25">
      <c r="B221" s="16" t="s">
        <v>91</v>
      </c>
      <c r="C221" s="5">
        <v>3</v>
      </c>
      <c r="D221" s="5">
        <v>9</v>
      </c>
      <c r="E221" s="6">
        <f t="shared" ref="E221:E223" si="30">IF(C221=0,"-",(D221-C221)/C221)</f>
        <v>2</v>
      </c>
    </row>
    <row r="222" spans="2:5" ht="15" thickBot="1" x14ac:dyDescent="0.25">
      <c r="B222" s="16" t="s">
        <v>92</v>
      </c>
      <c r="C222" s="5">
        <v>8</v>
      </c>
      <c r="D222" s="5">
        <v>10</v>
      </c>
      <c r="E222" s="6">
        <f t="shared" si="30"/>
        <v>0.25</v>
      </c>
    </row>
    <row r="223" spans="2:5" ht="15" thickBot="1" x14ac:dyDescent="0.25">
      <c r="B223" s="16" t="s">
        <v>93</v>
      </c>
      <c r="C223" s="5">
        <v>9</v>
      </c>
      <c r="D223" s="5">
        <v>6</v>
      </c>
      <c r="E223" s="6">
        <f t="shared" si="30"/>
        <v>-0.33333333333333331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1º Trimestre 2021</v>
      </c>
    </row>
    <row r="13" spans="1:5" ht="42.75" customHeight="1" thickBot="1" x14ac:dyDescent="0.25">
      <c r="C13" s="8" t="s">
        <v>103</v>
      </c>
      <c r="D13" s="8" t="s">
        <v>102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665</v>
      </c>
      <c r="D14" s="5">
        <v>616</v>
      </c>
      <c r="E14" s="6">
        <f>IF(C14&gt;0,(D14-C14)/C14)</f>
        <v>-7.3684210526315783E-2</v>
      </c>
    </row>
    <row r="15" spans="1:5" ht="20.100000000000001" customHeight="1" thickBot="1" x14ac:dyDescent="0.25">
      <c r="B15" s="4" t="s">
        <v>17</v>
      </c>
      <c r="C15" s="5">
        <v>621</v>
      </c>
      <c r="D15" s="5">
        <v>614</v>
      </c>
      <c r="E15" s="6">
        <f t="shared" ref="E15:E25" si="0">IF(C15&gt;0,(D15-C15)/C15)</f>
        <v>-1.1272141706924315E-2</v>
      </c>
    </row>
    <row r="16" spans="1:5" ht="20.100000000000001" customHeight="1" thickBot="1" x14ac:dyDescent="0.25">
      <c r="B16" s="4" t="s">
        <v>18</v>
      </c>
      <c r="C16" s="5">
        <v>458</v>
      </c>
      <c r="D16" s="5">
        <v>472</v>
      </c>
      <c r="E16" s="6">
        <f t="shared" si="0"/>
        <v>3.0567685589519649E-2</v>
      </c>
    </row>
    <row r="17" spans="2:5" ht="20.100000000000001" customHeight="1" thickBot="1" x14ac:dyDescent="0.25">
      <c r="B17" s="4" t="s">
        <v>19</v>
      </c>
      <c r="C17" s="5">
        <v>163</v>
      </c>
      <c r="D17" s="5">
        <v>142</v>
      </c>
      <c r="E17" s="6">
        <f t="shared" si="0"/>
        <v>-0.12883435582822086</v>
      </c>
    </row>
    <row r="18" spans="2:5" ht="20.100000000000001" customHeight="1" thickBot="1" x14ac:dyDescent="0.25">
      <c r="B18" s="4" t="s">
        <v>100</v>
      </c>
      <c r="C18" s="5">
        <v>0</v>
      </c>
      <c r="D18" s="5">
        <v>5</v>
      </c>
      <c r="E18" s="6" t="str">
        <f>IF(C18=0,"-",(D18-C18)/C18)</f>
        <v>-</v>
      </c>
    </row>
    <row r="19" spans="2:5" ht="20.100000000000001" customHeight="1" thickBot="1" x14ac:dyDescent="0.25">
      <c r="B19" s="4" t="s">
        <v>101</v>
      </c>
      <c r="C19" s="5">
        <v>0</v>
      </c>
      <c r="D19" s="5">
        <v>0</v>
      </c>
      <c r="E19" s="6" t="str">
        <f>IF(C19=0,"-",(D19-C19)/C19)</f>
        <v>-</v>
      </c>
    </row>
    <row r="20" spans="2:5" ht="20.100000000000001" customHeight="1" thickBot="1" x14ac:dyDescent="0.25">
      <c r="B20" s="4" t="s">
        <v>20</v>
      </c>
      <c r="C20" s="6">
        <f>C17/C15</f>
        <v>0.26247987117552335</v>
      </c>
      <c r="D20" s="6">
        <f>D17/D15</f>
        <v>0.23127035830618892</v>
      </c>
      <c r="E20" s="6">
        <f t="shared" si="0"/>
        <v>-0.118902499950041</v>
      </c>
    </row>
    <row r="21" spans="2:5" ht="30" customHeight="1" thickBot="1" x14ac:dyDescent="0.25">
      <c r="B21" s="4" t="s">
        <v>23</v>
      </c>
      <c r="C21" s="5">
        <v>115</v>
      </c>
      <c r="D21" s="5">
        <v>98</v>
      </c>
      <c r="E21" s="6">
        <f t="shared" si="0"/>
        <v>-0.14782608695652175</v>
      </c>
    </row>
    <row r="22" spans="2:5" ht="20.100000000000001" customHeight="1" thickBot="1" x14ac:dyDescent="0.25">
      <c r="B22" s="4" t="s">
        <v>24</v>
      </c>
      <c r="C22" s="5">
        <v>87</v>
      </c>
      <c r="D22" s="5">
        <v>71</v>
      </c>
      <c r="E22" s="6">
        <f t="shared" si="0"/>
        <v>-0.18390804597701149</v>
      </c>
    </row>
    <row r="23" spans="2:5" ht="20.100000000000001" customHeight="1" thickBot="1" x14ac:dyDescent="0.25">
      <c r="B23" s="4" t="s">
        <v>25</v>
      </c>
      <c r="C23" s="5">
        <v>28</v>
      </c>
      <c r="D23" s="5">
        <v>27</v>
      </c>
      <c r="E23" s="6">
        <f t="shared" si="0"/>
        <v>-3.5714285714285712E-2</v>
      </c>
    </row>
    <row r="24" spans="2:5" ht="20.100000000000001" customHeight="1" thickBot="1" x14ac:dyDescent="0.25">
      <c r="B24" s="4" t="s">
        <v>21</v>
      </c>
      <c r="C24" s="6">
        <f>C23/C21</f>
        <v>0.24347826086956523</v>
      </c>
      <c r="D24" s="6">
        <f t="shared" ref="D24" si="1">D23/D21</f>
        <v>0.27551020408163263</v>
      </c>
      <c r="E24" s="6">
        <f t="shared" si="0"/>
        <v>0.13155976676384823</v>
      </c>
    </row>
    <row r="25" spans="2:5" ht="20.100000000000001" customHeight="1" thickBot="1" x14ac:dyDescent="0.25">
      <c r="B25" s="7" t="s">
        <v>26</v>
      </c>
      <c r="C25" s="6">
        <v>0.11657199493916107</v>
      </c>
      <c r="D25" s="6">
        <v>0.11606673648314007</v>
      </c>
      <c r="E25" s="6">
        <f t="shared" si="0"/>
        <v>-4.3343039319579946E-3</v>
      </c>
    </row>
    <row r="33" spans="2:5" ht="42.75" customHeight="1" thickBot="1" x14ac:dyDescent="0.25">
      <c r="C33" s="8" t="s">
        <v>103</v>
      </c>
      <c r="D33" s="8" t="s">
        <v>102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196</v>
      </c>
      <c r="D34" s="5">
        <v>167</v>
      </c>
      <c r="E34" s="6">
        <f>IF(C34&gt;0,(D34-C34)/C34,"-")</f>
        <v>-0.14795918367346939</v>
      </c>
    </row>
    <row r="35" spans="2:5" ht="20.100000000000001" customHeight="1" thickBot="1" x14ac:dyDescent="0.25">
      <c r="B35" s="4" t="s">
        <v>29</v>
      </c>
      <c r="C35" s="5">
        <v>0</v>
      </c>
      <c r="D35" s="5">
        <v>0</v>
      </c>
      <c r="E35" s="6" t="str">
        <f t="shared" ref="E35:E37" si="2">IF(C35&gt;0,(D35-C35)/C35,"-")</f>
        <v>-</v>
      </c>
    </row>
    <row r="36" spans="2:5" ht="20.100000000000001" customHeight="1" thickBot="1" x14ac:dyDescent="0.25">
      <c r="B36" s="4" t="s">
        <v>28</v>
      </c>
      <c r="C36" s="5">
        <v>171</v>
      </c>
      <c r="D36" s="5">
        <v>125</v>
      </c>
      <c r="E36" s="6">
        <f t="shared" si="2"/>
        <v>-0.26900584795321636</v>
      </c>
    </row>
    <row r="37" spans="2:5" ht="20.100000000000001" customHeight="1" thickBot="1" x14ac:dyDescent="0.25">
      <c r="B37" s="4" t="s">
        <v>30</v>
      </c>
      <c r="C37" s="5">
        <v>25</v>
      </c>
      <c r="D37" s="5">
        <v>42</v>
      </c>
      <c r="E37" s="6">
        <f t="shared" si="2"/>
        <v>0.68</v>
      </c>
    </row>
    <row r="43" spans="2:5" ht="42.75" customHeight="1" thickBot="1" x14ac:dyDescent="0.25">
      <c r="C43" s="8" t="s">
        <v>103</v>
      </c>
      <c r="D43" s="8" t="s">
        <v>102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98</v>
      </c>
      <c r="D44" s="5">
        <v>129</v>
      </c>
      <c r="E44" s="6">
        <f>IF(C44&gt;0,(D44-C44)/C44,"-")</f>
        <v>0.31632653061224492</v>
      </c>
    </row>
    <row r="45" spans="2:5" ht="20.100000000000001" customHeight="1" thickBot="1" x14ac:dyDescent="0.25">
      <c r="B45" s="4" t="s">
        <v>34</v>
      </c>
      <c r="C45" s="5">
        <v>13</v>
      </c>
      <c r="D45" s="5">
        <v>7</v>
      </c>
      <c r="E45" s="6">
        <f t="shared" ref="E45:E51" si="3">IF(C45&gt;0,(D45-C45)/C45,"-")</f>
        <v>-0.46153846153846156</v>
      </c>
    </row>
    <row r="46" spans="2:5" ht="20.100000000000001" customHeight="1" thickBot="1" x14ac:dyDescent="0.25">
      <c r="B46" s="4" t="s">
        <v>31</v>
      </c>
      <c r="C46" s="5">
        <v>3</v>
      </c>
      <c r="D46" s="5">
        <v>6</v>
      </c>
      <c r="E46" s="6">
        <f t="shared" si="3"/>
        <v>1</v>
      </c>
    </row>
    <row r="47" spans="2:5" ht="20.100000000000001" customHeight="1" thickBot="1" x14ac:dyDescent="0.25">
      <c r="B47" s="4" t="s">
        <v>32</v>
      </c>
      <c r="C47" s="5">
        <v>199</v>
      </c>
      <c r="D47" s="5">
        <v>216</v>
      </c>
      <c r="E47" s="6">
        <f t="shared" si="3"/>
        <v>8.5427135678391955E-2</v>
      </c>
    </row>
    <row r="48" spans="2:5" ht="20.100000000000001" customHeight="1" thickBot="1" x14ac:dyDescent="0.25">
      <c r="B48" s="4" t="s">
        <v>35</v>
      </c>
      <c r="C48" s="5">
        <v>115</v>
      </c>
      <c r="D48" s="5">
        <v>176</v>
      </c>
      <c r="E48" s="6">
        <f t="shared" si="3"/>
        <v>0.5304347826086957</v>
      </c>
    </row>
    <row r="49" spans="2:5" ht="20.100000000000001" customHeight="1" thickBot="1" x14ac:dyDescent="0.25">
      <c r="B49" s="4" t="s">
        <v>67</v>
      </c>
      <c r="C49" s="5">
        <v>66</v>
      </c>
      <c r="D49" s="5">
        <v>146</v>
      </c>
      <c r="E49" s="6">
        <f t="shared" si="3"/>
        <v>1.2121212121212122</v>
      </c>
    </row>
    <row r="50" spans="2:5" ht="20.100000000000001" customHeight="1" collapsed="1" thickBot="1" x14ac:dyDescent="0.25">
      <c r="B50" s="4" t="s">
        <v>36</v>
      </c>
      <c r="C50" s="6">
        <f>C44/(C44+C45)</f>
        <v>0.88288288288288286</v>
      </c>
      <c r="D50" s="6">
        <f>D44/(D44+D45)</f>
        <v>0.94852941176470584</v>
      </c>
      <c r="E50" s="6">
        <f t="shared" si="3"/>
        <v>7.4354741896758683E-2</v>
      </c>
    </row>
    <row r="51" spans="2:5" ht="20.100000000000001" customHeight="1" thickBot="1" x14ac:dyDescent="0.25">
      <c r="B51" s="4" t="s">
        <v>37</v>
      </c>
      <c r="C51" s="6">
        <f>C47/(C46+C47)</f>
        <v>0.98514851485148514</v>
      </c>
      <c r="D51" s="6">
        <f t="shared" ref="D51" si="4">D47/(D46+D47)</f>
        <v>0.97297297297297303</v>
      </c>
      <c r="E51" s="6">
        <f t="shared" si="3"/>
        <v>-1.2359092761102744E-2</v>
      </c>
    </row>
    <row r="57" spans="2:5" ht="42.75" customHeight="1" thickBot="1" x14ac:dyDescent="0.25">
      <c r="C57" s="8" t="s">
        <v>103</v>
      </c>
      <c r="D57" s="8" t="s">
        <v>102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112</v>
      </c>
      <c r="D58" s="5">
        <v>137</v>
      </c>
      <c r="E58" s="6">
        <f>IF(C58&gt;0,(D58-C58)/C58,"-")</f>
        <v>0.22321428571428573</v>
      </c>
    </row>
    <row r="59" spans="2:5" ht="20.100000000000001" customHeight="1" thickBot="1" x14ac:dyDescent="0.25">
      <c r="B59" s="4" t="s">
        <v>41</v>
      </c>
      <c r="C59" s="5">
        <v>80</v>
      </c>
      <c r="D59" s="5">
        <v>100</v>
      </c>
      <c r="E59" s="6">
        <f t="shared" ref="E59:E63" si="5">IF(C59&gt;0,(D59-C59)/C59,"-")</f>
        <v>0.25</v>
      </c>
    </row>
    <row r="60" spans="2:5" ht="20.100000000000001" customHeight="1" thickBot="1" x14ac:dyDescent="0.25">
      <c r="B60" s="4" t="s">
        <v>42</v>
      </c>
      <c r="C60" s="5">
        <v>19</v>
      </c>
      <c r="D60" s="5">
        <v>30</v>
      </c>
      <c r="E60" s="6">
        <f t="shared" si="5"/>
        <v>0.57894736842105265</v>
      </c>
    </row>
    <row r="61" spans="2:5" ht="20.100000000000001" customHeight="1" collapsed="1" thickBot="1" x14ac:dyDescent="0.25">
      <c r="B61" s="4" t="s">
        <v>98</v>
      </c>
      <c r="C61" s="6">
        <f>(C59+C60)/C58</f>
        <v>0.8839285714285714</v>
      </c>
      <c r="D61" s="6">
        <f>(D59+D60)/D58</f>
        <v>0.94890510948905105</v>
      </c>
      <c r="E61" s="6">
        <f t="shared" si="5"/>
        <v>7.3508810735088095E-2</v>
      </c>
    </row>
    <row r="62" spans="2:5" ht="20.100000000000001" customHeight="1" thickBot="1" x14ac:dyDescent="0.25">
      <c r="B62" s="4" t="s">
        <v>39</v>
      </c>
      <c r="C62" s="6">
        <v>0.86956521739130432</v>
      </c>
      <c r="D62" s="6">
        <v>0.93457943925233644</v>
      </c>
      <c r="E62" s="6">
        <f t="shared" si="5"/>
        <v>7.4766355140186938E-2</v>
      </c>
    </row>
    <row r="63" spans="2:5" ht="20.100000000000001" customHeight="1" thickBot="1" x14ac:dyDescent="0.25">
      <c r="B63" s="4" t="s">
        <v>40</v>
      </c>
      <c r="C63" s="6">
        <v>0.95</v>
      </c>
      <c r="D63" s="6">
        <v>1</v>
      </c>
      <c r="E63" s="6">
        <f t="shared" si="5"/>
        <v>5.2631578947368474E-2</v>
      </c>
    </row>
    <row r="64" spans="2:5" ht="15" thickBot="1" x14ac:dyDescent="0.25">
      <c r="E64" s="6"/>
    </row>
    <row r="69" spans="2:10" ht="42.75" customHeight="1" thickBot="1" x14ac:dyDescent="0.25">
      <c r="C69" s="8" t="s">
        <v>103</v>
      </c>
      <c r="D69" s="8" t="s">
        <v>102</v>
      </c>
      <c r="E69" s="8" t="s">
        <v>99</v>
      </c>
    </row>
    <row r="70" spans="2:10" ht="20.100000000000001" customHeight="1" thickBot="1" x14ac:dyDescent="0.25">
      <c r="B70" s="4" t="s">
        <v>44</v>
      </c>
      <c r="C70" s="5">
        <v>788</v>
      </c>
      <c r="D70" s="5">
        <v>759</v>
      </c>
      <c r="E70" s="6">
        <f>IF(C70&gt;0,(D70-C70)/C70,"-")</f>
        <v>-3.6802030456852791E-2</v>
      </c>
    </row>
    <row r="71" spans="2:10" ht="20.100000000000001" customHeight="1" thickBot="1" x14ac:dyDescent="0.25">
      <c r="B71" s="4" t="s">
        <v>45</v>
      </c>
      <c r="C71" s="5">
        <v>209</v>
      </c>
      <c r="D71" s="5">
        <v>237</v>
      </c>
      <c r="E71" s="6">
        <f t="shared" ref="E71:E77" si="6">IF(C71&gt;0,(D71-C71)/C71,"-")</f>
        <v>0.13397129186602871</v>
      </c>
    </row>
    <row r="72" spans="2:10" ht="20.100000000000001" customHeight="1" thickBot="1" x14ac:dyDescent="0.25">
      <c r="B72" s="4" t="s">
        <v>43</v>
      </c>
      <c r="C72" s="5">
        <v>0</v>
      </c>
      <c r="D72" s="5">
        <v>3</v>
      </c>
      <c r="E72" s="6" t="str">
        <f t="shared" si="6"/>
        <v>-</v>
      </c>
    </row>
    <row r="73" spans="2:10" ht="20.100000000000001" customHeight="1" thickBot="1" x14ac:dyDescent="0.25">
      <c r="B73" s="4" t="s">
        <v>46</v>
      </c>
      <c r="C73" s="5">
        <v>424</v>
      </c>
      <c r="D73" s="5">
        <v>323</v>
      </c>
      <c r="E73" s="6">
        <f t="shared" si="6"/>
        <v>-0.23820754716981132</v>
      </c>
    </row>
    <row r="74" spans="2:10" ht="20.100000000000001" customHeight="1" thickBot="1" x14ac:dyDescent="0.25">
      <c r="B74" s="4" t="s">
        <v>47</v>
      </c>
      <c r="C74" s="5">
        <v>132</v>
      </c>
      <c r="D74" s="5">
        <v>165</v>
      </c>
      <c r="E74" s="6">
        <f t="shared" si="6"/>
        <v>0.25</v>
      </c>
    </row>
    <row r="75" spans="2:10" ht="20.100000000000001" customHeight="1" thickBot="1" x14ac:dyDescent="0.25">
      <c r="B75" s="4" t="s">
        <v>48</v>
      </c>
      <c r="C75" s="5">
        <v>23</v>
      </c>
      <c r="D75" s="5">
        <v>30</v>
      </c>
      <c r="E75" s="6">
        <f t="shared" si="6"/>
        <v>0.30434782608695654</v>
      </c>
    </row>
    <row r="76" spans="2:10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10" ht="20.100000000000001" customHeight="1" thickBot="1" x14ac:dyDescent="0.25">
      <c r="B77" s="4" t="s">
        <v>50</v>
      </c>
      <c r="C77" s="5">
        <v>0</v>
      </c>
      <c r="D77" s="5">
        <v>1</v>
      </c>
      <c r="E77" s="6" t="str">
        <f t="shared" si="6"/>
        <v>-</v>
      </c>
    </row>
    <row r="78" spans="2:10" x14ac:dyDescent="0.2">
      <c r="B78" s="22"/>
      <c r="C78" s="22"/>
      <c r="D78" s="22"/>
      <c r="E78" s="22"/>
      <c r="F78" s="22"/>
      <c r="G78" s="22"/>
      <c r="H78" s="22"/>
      <c r="I78" s="22"/>
      <c r="J78" s="22"/>
    </row>
    <row r="79" spans="2:10" x14ac:dyDescent="0.2">
      <c r="B79" s="22"/>
      <c r="C79" s="22"/>
      <c r="D79" s="22"/>
      <c r="E79" s="22"/>
      <c r="F79" s="22"/>
      <c r="G79" s="22"/>
      <c r="H79" s="22"/>
      <c r="I79" s="22"/>
      <c r="J79" s="22"/>
    </row>
    <row r="89" spans="2:5" ht="42.75" customHeight="1" thickBot="1" x14ac:dyDescent="0.25">
      <c r="C89" s="8" t="s">
        <v>103</v>
      </c>
      <c r="D89" s="8" t="s">
        <v>102</v>
      </c>
      <c r="E89" s="8" t="s">
        <v>99</v>
      </c>
    </row>
    <row r="90" spans="2:5" ht="29.25" thickBot="1" x14ac:dyDescent="0.25">
      <c r="B90" s="4" t="s">
        <v>51</v>
      </c>
      <c r="C90" s="5">
        <v>35</v>
      </c>
      <c r="D90" s="5">
        <v>69</v>
      </c>
      <c r="E90" s="6">
        <f>IF(C90&gt;0,(D90-C90)/C90,"-")</f>
        <v>0.97142857142857142</v>
      </c>
    </row>
    <row r="91" spans="2:5" ht="29.25" thickBot="1" x14ac:dyDescent="0.25">
      <c r="B91" s="4" t="s">
        <v>52</v>
      </c>
      <c r="C91" s="5">
        <v>76</v>
      </c>
      <c r="D91" s="5">
        <v>44</v>
      </c>
      <c r="E91" s="6">
        <f t="shared" ref="E91:E93" si="7">IF(C91&gt;0,(D91-C91)/C91,"-")</f>
        <v>-0.42105263157894735</v>
      </c>
    </row>
    <row r="92" spans="2:5" ht="29.25" customHeight="1" thickBot="1" x14ac:dyDescent="0.25">
      <c r="B92" s="4" t="s">
        <v>53</v>
      </c>
      <c r="C92" s="5">
        <v>41</v>
      </c>
      <c r="D92" s="5">
        <v>53</v>
      </c>
      <c r="E92" s="6">
        <f t="shared" si="7"/>
        <v>0.29268292682926828</v>
      </c>
    </row>
    <row r="93" spans="2:5" ht="29.25" customHeight="1" thickBot="1" x14ac:dyDescent="0.25">
      <c r="B93" s="4" t="s">
        <v>54</v>
      </c>
      <c r="C93" s="6">
        <f>(C90+C91)/(C90+C91+C92)</f>
        <v>0.73026315789473684</v>
      </c>
      <c r="D93" s="6">
        <f>(D90+D91)/(D90+D91+D92)</f>
        <v>0.68072289156626509</v>
      </c>
      <c r="E93" s="6">
        <f t="shared" si="7"/>
        <v>-6.783892326060996E-2</v>
      </c>
    </row>
    <row r="99" spans="2:5" ht="42.75" customHeight="1" thickBot="1" x14ac:dyDescent="0.25">
      <c r="C99" s="8" t="s">
        <v>103</v>
      </c>
      <c r="D99" s="8" t="s">
        <v>102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159</v>
      </c>
      <c r="D100" s="5">
        <v>168</v>
      </c>
      <c r="E100" s="6">
        <f>IF(C100&gt;0,(D100-C100)/C100,"-")</f>
        <v>5.6603773584905662E-2</v>
      </c>
    </row>
    <row r="101" spans="2:5" ht="20.100000000000001" customHeight="1" thickBot="1" x14ac:dyDescent="0.25">
      <c r="B101" s="4" t="s">
        <v>41</v>
      </c>
      <c r="C101" s="5">
        <v>108</v>
      </c>
      <c r="D101" s="5">
        <v>104</v>
      </c>
      <c r="E101" s="6">
        <f t="shared" ref="E101:E105" si="8">IF(C101&gt;0,(D101-C101)/C101,"-")</f>
        <v>-3.7037037037037035E-2</v>
      </c>
    </row>
    <row r="102" spans="2:5" ht="20.100000000000001" customHeight="1" thickBot="1" x14ac:dyDescent="0.25">
      <c r="B102" s="4" t="s">
        <v>42</v>
      </c>
      <c r="C102" s="5">
        <v>10</v>
      </c>
      <c r="D102" s="5">
        <v>10</v>
      </c>
      <c r="E102" s="6">
        <f t="shared" si="8"/>
        <v>0</v>
      </c>
    </row>
    <row r="103" spans="2:5" ht="20.100000000000001" customHeight="1" thickBot="1" x14ac:dyDescent="0.25">
      <c r="B103" s="4" t="s">
        <v>98</v>
      </c>
      <c r="C103" s="6">
        <f>(C101+C102)/C100</f>
        <v>0.74213836477987416</v>
      </c>
      <c r="D103" s="6">
        <f>(D101+D102)/D100</f>
        <v>0.6785714285714286</v>
      </c>
      <c r="E103" s="6">
        <f t="shared" si="8"/>
        <v>-8.5653753026634277E-2</v>
      </c>
    </row>
    <row r="104" spans="2:5" ht="20.100000000000001" customHeight="1" thickBot="1" x14ac:dyDescent="0.25">
      <c r="B104" s="4" t="s">
        <v>39</v>
      </c>
      <c r="C104" s="6">
        <v>0.75524475524475521</v>
      </c>
      <c r="D104" s="6">
        <v>0.70270270270270274</v>
      </c>
      <c r="E104" s="6">
        <f t="shared" si="8"/>
        <v>-6.9569569569569473E-2</v>
      </c>
    </row>
    <row r="105" spans="2:5" ht="20.100000000000001" customHeight="1" thickBot="1" x14ac:dyDescent="0.25">
      <c r="B105" s="4" t="s">
        <v>40</v>
      </c>
      <c r="C105" s="6">
        <v>0.625</v>
      </c>
      <c r="D105" s="6">
        <v>0.5</v>
      </c>
      <c r="E105" s="6">
        <f t="shared" si="8"/>
        <v>-0.2</v>
      </c>
    </row>
    <row r="111" spans="2:5" ht="42.75" customHeight="1" thickBot="1" x14ac:dyDescent="0.25">
      <c r="C111" s="8" t="s">
        <v>103</v>
      </c>
      <c r="D111" s="8" t="s">
        <v>102</v>
      </c>
      <c r="E111" s="8" t="s">
        <v>99</v>
      </c>
    </row>
    <row r="112" spans="2:5" ht="15" thickBot="1" x14ac:dyDescent="0.25">
      <c r="B112" s="4" t="s">
        <v>55</v>
      </c>
      <c r="C112" s="5">
        <v>130</v>
      </c>
      <c r="D112" s="5">
        <v>200</v>
      </c>
      <c r="E112" s="6">
        <f>IF(C112&gt;0,(D112-C112)/C112,"-")</f>
        <v>0.53846153846153844</v>
      </c>
    </row>
    <row r="113" spans="2:14" ht="15" thickBot="1" x14ac:dyDescent="0.25">
      <c r="B113" s="4" t="s">
        <v>56</v>
      </c>
      <c r="C113" s="5">
        <v>71</v>
      </c>
      <c r="D113" s="5">
        <v>139</v>
      </c>
      <c r="E113" s="6">
        <f t="shared" ref="E113:E114" si="9">IF(C113&gt;0,(D113-C113)/C113,"-")</f>
        <v>0.95774647887323938</v>
      </c>
    </row>
    <row r="114" spans="2:14" ht="15" thickBot="1" x14ac:dyDescent="0.25">
      <c r="B114" s="4" t="s">
        <v>57</v>
      </c>
      <c r="C114" s="5">
        <v>59</v>
      </c>
      <c r="D114" s="5">
        <v>61</v>
      </c>
      <c r="E114" s="6">
        <f t="shared" si="9"/>
        <v>3.3898305084745763E-2</v>
      </c>
    </row>
    <row r="115" spans="2:14" x14ac:dyDescent="0.2">
      <c r="B115" s="22"/>
      <c r="C115" s="22"/>
      <c r="D115" s="22"/>
      <c r="E115" s="22"/>
      <c r="F115" s="22"/>
      <c r="G115" s="22"/>
      <c r="H115" s="22"/>
      <c r="I115" s="22"/>
      <c r="J115" s="22"/>
    </row>
    <row r="116" spans="2:14" x14ac:dyDescent="0.2">
      <c r="B116" s="22"/>
      <c r="C116" s="22"/>
      <c r="D116" s="22"/>
      <c r="E116" s="22"/>
      <c r="F116" s="22"/>
      <c r="G116" s="22"/>
      <c r="H116" s="22"/>
      <c r="I116" s="22"/>
      <c r="J116" s="22"/>
    </row>
    <row r="126" spans="2:14" ht="26.25" customHeight="1" thickBot="1" x14ac:dyDescent="0.25">
      <c r="C126" s="28" t="s">
        <v>103</v>
      </c>
      <c r="D126" s="29"/>
      <c r="E126" s="29"/>
      <c r="F126" s="30"/>
      <c r="G126" s="28" t="s">
        <v>102</v>
      </c>
      <c r="H126" s="29"/>
      <c r="I126" s="29"/>
      <c r="J126" s="30"/>
      <c r="K126" s="31" t="s">
        <v>58</v>
      </c>
      <c r="L126" s="32"/>
      <c r="M126" s="32"/>
      <c r="N126" s="32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1</v>
      </c>
      <c r="D128" s="10">
        <v>2</v>
      </c>
      <c r="E128" s="10">
        <v>0</v>
      </c>
      <c r="F128" s="10">
        <v>3</v>
      </c>
      <c r="G128" s="10">
        <v>3</v>
      </c>
      <c r="H128" s="10">
        <v>2</v>
      </c>
      <c r="I128" s="10">
        <v>0</v>
      </c>
      <c r="J128" s="10">
        <v>5</v>
      </c>
      <c r="K128" s="6">
        <f>IF(C128=0,"-",(G128-C128)/C128)</f>
        <v>2</v>
      </c>
      <c r="L128" s="6">
        <f t="shared" ref="L128:N133" si="10">IF(D128=0,"-",(H128-D128)/D128)</f>
        <v>0</v>
      </c>
      <c r="M128" s="6" t="str">
        <f t="shared" si="10"/>
        <v>-</v>
      </c>
      <c r="N128" s="6">
        <f t="shared" si="10"/>
        <v>0.66666666666666663</v>
      </c>
    </row>
    <row r="129" spans="2:14" ht="15" thickBot="1" x14ac:dyDescent="0.25">
      <c r="B129" s="4" t="s">
        <v>64</v>
      </c>
      <c r="C129" s="10">
        <v>0</v>
      </c>
      <c r="D129" s="10">
        <v>1</v>
      </c>
      <c r="E129" s="10">
        <v>0</v>
      </c>
      <c r="F129" s="10">
        <v>1</v>
      </c>
      <c r="G129" s="10">
        <v>0</v>
      </c>
      <c r="H129" s="10">
        <v>0</v>
      </c>
      <c r="I129" s="10">
        <v>0</v>
      </c>
      <c r="J129" s="10">
        <v>0</v>
      </c>
      <c r="K129" s="6" t="str">
        <f t="shared" ref="K129:K133" si="11">IF(C129=0,"-",(G129-C129)/C129)</f>
        <v>-</v>
      </c>
      <c r="L129" s="6">
        <f t="shared" si="10"/>
        <v>-1</v>
      </c>
      <c r="M129" s="6" t="str">
        <f t="shared" si="10"/>
        <v>-</v>
      </c>
      <c r="N129" s="6">
        <f t="shared" si="10"/>
        <v>-1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1</v>
      </c>
      <c r="D133" s="10">
        <v>3</v>
      </c>
      <c r="E133" s="10">
        <v>0</v>
      </c>
      <c r="F133" s="10">
        <v>4</v>
      </c>
      <c r="G133" s="10">
        <v>3</v>
      </c>
      <c r="H133" s="10">
        <v>2</v>
      </c>
      <c r="I133" s="10">
        <v>0</v>
      </c>
      <c r="J133" s="10">
        <v>5</v>
      </c>
      <c r="K133" s="6">
        <f t="shared" si="11"/>
        <v>2</v>
      </c>
      <c r="L133" s="6">
        <f t="shared" si="10"/>
        <v>-0.33333333333333331</v>
      </c>
      <c r="M133" s="6" t="str">
        <f t="shared" si="10"/>
        <v>-</v>
      </c>
      <c r="N133" s="6">
        <f t="shared" si="10"/>
        <v>0.25</v>
      </c>
    </row>
    <row r="134" spans="2:14" ht="15" thickBot="1" x14ac:dyDescent="0.25">
      <c r="B134" s="4" t="s">
        <v>36</v>
      </c>
      <c r="C134" s="6">
        <f>IF(C128=0,"-",C128/(C128+C129))</f>
        <v>1</v>
      </c>
      <c r="D134" s="6">
        <f>IF(D128=0,"-",D128/(D128+D129))</f>
        <v>0.66666666666666663</v>
      </c>
      <c r="E134" s="6" t="str">
        <f t="shared" ref="E134:J134" si="12">IF(E128=0,"-",E128/(E128+E129))</f>
        <v>-</v>
      </c>
      <c r="F134" s="6">
        <f t="shared" si="12"/>
        <v>0.75</v>
      </c>
      <c r="G134" s="6">
        <f t="shared" si="12"/>
        <v>1</v>
      </c>
      <c r="H134" s="6">
        <f t="shared" si="12"/>
        <v>1</v>
      </c>
      <c r="I134" s="6" t="str">
        <f t="shared" si="12"/>
        <v>-</v>
      </c>
      <c r="J134" s="6">
        <f t="shared" si="12"/>
        <v>1</v>
      </c>
      <c r="K134" s="6">
        <f>IF(OR(C134="-",G134="-"),"-",(G134-C134)/C134)</f>
        <v>0</v>
      </c>
      <c r="L134" s="6">
        <f t="shared" ref="L134:N135" si="13">IF(OR(D134="-",H134="-"),"-",(H134-D134)/D134)</f>
        <v>0.50000000000000011</v>
      </c>
      <c r="M134" s="6" t="str">
        <f t="shared" si="13"/>
        <v>-</v>
      </c>
      <c r="N134" s="6">
        <f t="shared" si="13"/>
        <v>0.33333333333333331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8" t="s">
        <v>103</v>
      </c>
      <c r="D141" s="29"/>
      <c r="E141" s="29"/>
      <c r="F141" s="30"/>
      <c r="G141" s="28" t="s">
        <v>102</v>
      </c>
      <c r="H141" s="29"/>
      <c r="I141" s="29"/>
      <c r="J141" s="30"/>
      <c r="K141" s="31" t="s">
        <v>58</v>
      </c>
      <c r="L141" s="32"/>
      <c r="M141" s="32"/>
      <c r="N141" s="32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4</v>
      </c>
      <c r="D143" s="10">
        <v>0</v>
      </c>
      <c r="E143" s="10">
        <v>1</v>
      </c>
      <c r="F143" s="10">
        <v>5</v>
      </c>
      <c r="G143" s="10">
        <v>0</v>
      </c>
      <c r="H143" s="10">
        <v>0</v>
      </c>
      <c r="I143" s="10">
        <v>0</v>
      </c>
      <c r="J143" s="10">
        <v>0</v>
      </c>
      <c r="K143" s="6">
        <f>IF(C143=0,"-",(G143-C143)/C143)</f>
        <v>-1</v>
      </c>
      <c r="L143" s="6" t="str">
        <f t="shared" ref="L143:N147" si="15">IF(D143=0,"-",(H143-D143)/D143)</f>
        <v>-</v>
      </c>
      <c r="M143" s="6">
        <f t="shared" si="15"/>
        <v>-1</v>
      </c>
      <c r="N143" s="6">
        <f t="shared" si="15"/>
        <v>-1</v>
      </c>
    </row>
    <row r="144" spans="2:14" ht="15" thickBot="1" x14ac:dyDescent="0.25">
      <c r="B144" s="4" t="s">
        <v>72</v>
      </c>
      <c r="C144" s="10">
        <v>2</v>
      </c>
      <c r="D144" s="10">
        <v>0</v>
      </c>
      <c r="E144" s="10">
        <v>0</v>
      </c>
      <c r="F144" s="10">
        <v>2</v>
      </c>
      <c r="G144" s="10">
        <v>3</v>
      </c>
      <c r="H144" s="10">
        <v>0</v>
      </c>
      <c r="I144" s="10">
        <v>1</v>
      </c>
      <c r="J144" s="10">
        <v>4</v>
      </c>
      <c r="K144" s="6">
        <f t="shared" ref="K144:K147" si="16">IF(C144=0,"-",(G144-C144)/C144)</f>
        <v>0.5</v>
      </c>
      <c r="L144" s="6" t="str">
        <f t="shared" si="15"/>
        <v>-</v>
      </c>
      <c r="M144" s="6" t="str">
        <f t="shared" si="15"/>
        <v>-</v>
      </c>
      <c r="N144" s="6">
        <f t="shared" si="15"/>
        <v>1</v>
      </c>
    </row>
    <row r="145" spans="2:14" ht="15" thickBot="1" x14ac:dyDescent="0.25">
      <c r="B145" s="4" t="s">
        <v>73</v>
      </c>
      <c r="C145" s="10">
        <v>12</v>
      </c>
      <c r="D145" s="10">
        <v>0</v>
      </c>
      <c r="E145" s="10">
        <v>12</v>
      </c>
      <c r="F145" s="10">
        <v>24</v>
      </c>
      <c r="G145" s="10">
        <v>18</v>
      </c>
      <c r="H145" s="10">
        <v>0</v>
      </c>
      <c r="I145" s="10">
        <v>3</v>
      </c>
      <c r="J145" s="10">
        <v>21</v>
      </c>
      <c r="K145" s="6">
        <f t="shared" si="16"/>
        <v>0.5</v>
      </c>
      <c r="L145" s="6" t="str">
        <f t="shared" si="15"/>
        <v>-</v>
      </c>
      <c r="M145" s="6">
        <f t="shared" si="15"/>
        <v>-0.75</v>
      </c>
      <c r="N145" s="6">
        <f t="shared" si="15"/>
        <v>-0.125</v>
      </c>
    </row>
    <row r="146" spans="2:14" ht="15" thickBot="1" x14ac:dyDescent="0.25">
      <c r="B146" s="4" t="s">
        <v>74</v>
      </c>
      <c r="C146" s="10">
        <v>5</v>
      </c>
      <c r="D146" s="10">
        <v>0</v>
      </c>
      <c r="E146" s="10">
        <v>3</v>
      </c>
      <c r="F146" s="10">
        <v>8</v>
      </c>
      <c r="G146" s="10">
        <v>2</v>
      </c>
      <c r="H146" s="10">
        <v>0</v>
      </c>
      <c r="I146" s="10">
        <v>1</v>
      </c>
      <c r="J146" s="10">
        <v>3</v>
      </c>
      <c r="K146" s="6">
        <f t="shared" si="16"/>
        <v>-0.6</v>
      </c>
      <c r="L146" s="6" t="str">
        <f t="shared" si="15"/>
        <v>-</v>
      </c>
      <c r="M146" s="6">
        <f t="shared" si="15"/>
        <v>-0.66666666666666663</v>
      </c>
      <c r="N146" s="6">
        <f t="shared" si="15"/>
        <v>-0.625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6" t="str">
        <f t="shared" si="16"/>
        <v>-</v>
      </c>
      <c r="L147" s="6" t="str">
        <f t="shared" si="15"/>
        <v>-</v>
      </c>
      <c r="M147" s="6" t="str">
        <f t="shared" si="15"/>
        <v>-</v>
      </c>
      <c r="N147" s="6" t="str">
        <f t="shared" si="15"/>
        <v>-</v>
      </c>
    </row>
    <row r="148" spans="2:14" ht="15" thickBot="1" x14ac:dyDescent="0.25">
      <c r="B148" s="7" t="s">
        <v>68</v>
      </c>
      <c r="C148" s="10">
        <v>23</v>
      </c>
      <c r="D148" s="10">
        <v>0</v>
      </c>
      <c r="E148" s="10">
        <v>16</v>
      </c>
      <c r="F148" s="10">
        <v>39</v>
      </c>
      <c r="G148" s="10">
        <v>23</v>
      </c>
      <c r="H148" s="10">
        <v>0</v>
      </c>
      <c r="I148" s="10">
        <v>5</v>
      </c>
      <c r="J148" s="10">
        <v>28</v>
      </c>
      <c r="K148" s="6">
        <f t="shared" ref="K148" si="17">IF(C148=0,"-",(G148-C148)/C148)</f>
        <v>0</v>
      </c>
      <c r="L148" s="6" t="str">
        <f t="shared" ref="L148" si="18">IF(D148=0,"-",(H148-D148)/D148)</f>
        <v>-</v>
      </c>
      <c r="M148" s="6">
        <f t="shared" ref="M148" si="19">IF(E148=0,"-",(I148-E148)/E148)</f>
        <v>-0.6875</v>
      </c>
      <c r="N148" s="6">
        <f t="shared" ref="N148" si="20">IF(F148=0,"-",(J148-F148)/F148)</f>
        <v>-0.28205128205128205</v>
      </c>
    </row>
    <row r="149" spans="2:14" ht="29.25" thickBot="1" x14ac:dyDescent="0.25">
      <c r="B149" s="7" t="s">
        <v>76</v>
      </c>
      <c r="C149" s="6">
        <f t="shared" ref="C149:J150" si="21">IF(C143=0,"-",(C143/(C143+C145)))</f>
        <v>0.25</v>
      </c>
      <c r="D149" s="6" t="str">
        <f t="shared" si="21"/>
        <v>-</v>
      </c>
      <c r="E149" s="6">
        <f t="shared" si="21"/>
        <v>7.6923076923076927E-2</v>
      </c>
      <c r="F149" s="6">
        <f t="shared" si="21"/>
        <v>0.17241379310344829</v>
      </c>
      <c r="G149" s="6" t="str">
        <f t="shared" si="21"/>
        <v>-</v>
      </c>
      <c r="H149" s="6" t="str">
        <f t="shared" si="21"/>
        <v>-</v>
      </c>
      <c r="I149" s="6" t="str">
        <f t="shared" si="21"/>
        <v>-</v>
      </c>
      <c r="J149" s="6" t="str">
        <f t="shared" si="21"/>
        <v>-</v>
      </c>
      <c r="K149" s="6" t="str">
        <f>IF(OR(C149="-",G149="-"),"-",(G149-C149)/C149)</f>
        <v>-</v>
      </c>
      <c r="L149" s="6" t="str">
        <f t="shared" ref="L149:N150" si="22">IF(OR(D149="-",H149="-"),"-",(H149-D149)/D149)</f>
        <v>-</v>
      </c>
      <c r="M149" s="6" t="str">
        <f t="shared" si="22"/>
        <v>-</v>
      </c>
      <c r="N149" s="6" t="str">
        <f t="shared" si="22"/>
        <v>-</v>
      </c>
    </row>
    <row r="150" spans="2:14" ht="29.25" thickBot="1" x14ac:dyDescent="0.25">
      <c r="B150" s="7" t="s">
        <v>77</v>
      </c>
      <c r="C150" s="6">
        <f t="shared" si="21"/>
        <v>0.2857142857142857</v>
      </c>
      <c r="D150" s="6" t="str">
        <f t="shared" si="21"/>
        <v>-</v>
      </c>
      <c r="E150" s="6" t="str">
        <f t="shared" si="21"/>
        <v>-</v>
      </c>
      <c r="F150" s="6">
        <f t="shared" si="21"/>
        <v>0.2</v>
      </c>
      <c r="G150" s="6">
        <f t="shared" si="21"/>
        <v>0.6</v>
      </c>
      <c r="H150" s="6" t="str">
        <f t="shared" si="21"/>
        <v>-</v>
      </c>
      <c r="I150" s="6">
        <f t="shared" si="21"/>
        <v>0.5</v>
      </c>
      <c r="J150" s="6">
        <f t="shared" si="21"/>
        <v>0.5714285714285714</v>
      </c>
      <c r="K150" s="6">
        <f>IF(OR(C150="-",G150="-"),"-",(G150-C150)/C150)</f>
        <v>1.1000000000000001</v>
      </c>
      <c r="L150" s="6" t="str">
        <f t="shared" si="22"/>
        <v>-</v>
      </c>
      <c r="M150" s="6" t="str">
        <f t="shared" si="22"/>
        <v>-</v>
      </c>
      <c r="N150" s="6">
        <f t="shared" si="22"/>
        <v>1.8571428571428568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102</v>
      </c>
      <c r="E156" s="8" t="s">
        <v>99</v>
      </c>
    </row>
    <row r="157" spans="2:14" ht="15" thickBot="1" x14ac:dyDescent="0.25">
      <c r="B157" s="4" t="s">
        <v>94</v>
      </c>
      <c r="C157" s="19">
        <v>17</v>
      </c>
      <c r="D157" s="19">
        <v>20</v>
      </c>
      <c r="E157" s="18">
        <f>IF(C157=0,"-",(D157-C157)/C157)</f>
        <v>0.17647058823529413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6</v>
      </c>
      <c r="D158" s="19">
        <v>3</v>
      </c>
      <c r="E158" s="18">
        <f t="shared" ref="E158:E159" si="23">IF(C158=0,"-",(D158-C158)/C158)</f>
        <v>-0.5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0</v>
      </c>
      <c r="D159" s="19">
        <v>0</v>
      </c>
      <c r="E159" s="18" t="str">
        <f t="shared" si="23"/>
        <v>-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0.73913043478260865</v>
      </c>
      <c r="D160" s="18">
        <f>IF(D157=0,"-",D157/(D157+D158+D159))</f>
        <v>0.86956521739130432</v>
      </c>
      <c r="E160" s="18">
        <f>IF(OR(C160="-",D160="-"),"-",(D160-C160)/C160)</f>
        <v>0.17647058823529416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102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4</v>
      </c>
      <c r="D166" s="5">
        <v>5</v>
      </c>
      <c r="E166" s="6">
        <f t="shared" ref="E166:E168" si="24">IF(C166=0,"-",(D166-C166)/C166)</f>
        <v>0.25</v>
      </c>
    </row>
    <row r="167" spans="2:14" ht="20.100000000000001" customHeight="1" thickBot="1" x14ac:dyDescent="0.25">
      <c r="B167" s="4" t="s">
        <v>41</v>
      </c>
      <c r="C167" s="5">
        <v>3</v>
      </c>
      <c r="D167" s="5">
        <v>4</v>
      </c>
      <c r="E167" s="6">
        <f t="shared" si="24"/>
        <v>0.33333333333333331</v>
      </c>
    </row>
    <row r="168" spans="2:14" ht="20.100000000000001" customHeight="1" thickBot="1" x14ac:dyDescent="0.25">
      <c r="B168" s="4" t="s">
        <v>42</v>
      </c>
      <c r="C168" s="5">
        <v>0</v>
      </c>
      <c r="D168" s="5">
        <v>1</v>
      </c>
      <c r="E168" s="6" t="str">
        <f t="shared" si="24"/>
        <v>-</v>
      </c>
    </row>
    <row r="169" spans="2:14" ht="20.100000000000001" customHeight="1" thickBot="1" x14ac:dyDescent="0.25">
      <c r="B169" s="4" t="s">
        <v>98</v>
      </c>
      <c r="C169" s="6">
        <f>IF(C166=0,"-",(C167+C168)/C166)</f>
        <v>0.75</v>
      </c>
      <c r="D169" s="6">
        <f>IF(D166=0,"-",(D167+D168)/D166)</f>
        <v>1</v>
      </c>
      <c r="E169" s="6">
        <f t="shared" ref="E169:E171" si="25">IF(OR(C169="-",D169="-"),"-",(D169-C169)/C169)</f>
        <v>0.33333333333333331</v>
      </c>
    </row>
    <row r="170" spans="2:14" ht="20.100000000000001" customHeight="1" thickBot="1" x14ac:dyDescent="0.25">
      <c r="B170" s="4" t="s">
        <v>39</v>
      </c>
      <c r="C170" s="6">
        <v>0.75</v>
      </c>
      <c r="D170" s="6">
        <v>1</v>
      </c>
      <c r="E170" s="6">
        <f t="shared" si="25"/>
        <v>0.33333333333333331</v>
      </c>
    </row>
    <row r="171" spans="2:14" ht="20.100000000000001" customHeight="1" thickBot="1" x14ac:dyDescent="0.25">
      <c r="B171" s="4" t="s">
        <v>40</v>
      </c>
      <c r="C171" s="6" t="s">
        <v>104</v>
      </c>
      <c r="D171" s="6">
        <v>1</v>
      </c>
      <c r="E171" s="6" t="str">
        <f t="shared" si="25"/>
        <v>-</v>
      </c>
    </row>
    <row r="172" spans="2:14" ht="20.100000000000001" customHeight="1" x14ac:dyDescent="0.2">
      <c r="B172" s="7"/>
      <c r="C172" s="18"/>
      <c r="D172" s="18"/>
      <c r="E172" s="18"/>
    </row>
    <row r="177" spans="2:10" ht="42.75" customHeight="1" thickBot="1" x14ac:dyDescent="0.25">
      <c r="C177" s="8" t="s">
        <v>103</v>
      </c>
      <c r="D177" s="8" t="s">
        <v>102</v>
      </c>
      <c r="E177" s="8" t="s">
        <v>99</v>
      </c>
    </row>
    <row r="178" spans="2:10" ht="15" thickBot="1" x14ac:dyDescent="0.25">
      <c r="B178" s="15" t="s">
        <v>81</v>
      </c>
      <c r="C178" s="5">
        <v>5</v>
      </c>
      <c r="D178" s="5">
        <v>5</v>
      </c>
      <c r="E178" s="6">
        <f>IF(C178=0,"-",(D178-C178)/C178)</f>
        <v>0</v>
      </c>
      <c r="H178" s="13"/>
    </row>
    <row r="179" spans="2:10" ht="15" thickBot="1" x14ac:dyDescent="0.25">
      <c r="B179" s="4" t="s">
        <v>43</v>
      </c>
      <c r="C179" s="5">
        <v>2</v>
      </c>
      <c r="D179" s="5">
        <v>3</v>
      </c>
      <c r="E179" s="6">
        <f t="shared" ref="E179:E185" si="26">IF(C179=0,"-",(D179-C179)/C179)</f>
        <v>0.5</v>
      </c>
      <c r="H179" s="13"/>
    </row>
    <row r="180" spans="2:10" ht="15" thickBot="1" x14ac:dyDescent="0.25">
      <c r="B180" s="4" t="s">
        <v>47</v>
      </c>
      <c r="C180" s="5">
        <v>3</v>
      </c>
      <c r="D180" s="5">
        <v>2</v>
      </c>
      <c r="E180" s="6">
        <f t="shared" si="26"/>
        <v>-0.33333333333333331</v>
      </c>
      <c r="H180" s="13"/>
    </row>
    <row r="181" spans="2:10" ht="15" thickBot="1" x14ac:dyDescent="0.25">
      <c r="B181" s="4" t="s">
        <v>78</v>
      </c>
      <c r="C181" s="5">
        <v>0</v>
      </c>
      <c r="D181" s="5">
        <v>0</v>
      </c>
      <c r="E181" s="6" t="str">
        <f t="shared" si="26"/>
        <v>-</v>
      </c>
      <c r="H181" s="13"/>
    </row>
    <row r="182" spans="2:10" ht="15" thickBot="1" x14ac:dyDescent="0.25">
      <c r="B182" s="15" t="s">
        <v>79</v>
      </c>
      <c r="C182" s="5">
        <v>39</v>
      </c>
      <c r="D182" s="5">
        <v>27</v>
      </c>
      <c r="E182" s="6">
        <f t="shared" si="26"/>
        <v>-0.30769230769230771</v>
      </c>
      <c r="H182" s="13"/>
    </row>
    <row r="183" spans="2:10" ht="15" thickBot="1" x14ac:dyDescent="0.25">
      <c r="B183" s="4" t="s">
        <v>47</v>
      </c>
      <c r="C183" s="5">
        <v>23</v>
      </c>
      <c r="D183" s="5">
        <v>22</v>
      </c>
      <c r="E183" s="6">
        <f t="shared" si="26"/>
        <v>-4.3478260869565216E-2</v>
      </c>
      <c r="H183" s="13"/>
    </row>
    <row r="184" spans="2:10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10" ht="15" thickBot="1" x14ac:dyDescent="0.25">
      <c r="B185" s="4" t="s">
        <v>80</v>
      </c>
      <c r="C185" s="5">
        <v>16</v>
      </c>
      <c r="D185" s="5">
        <v>5</v>
      </c>
      <c r="E185" s="6">
        <f t="shared" si="26"/>
        <v>-0.6875</v>
      </c>
      <c r="H185" s="13"/>
    </row>
    <row r="186" spans="2:10" x14ac:dyDescent="0.2">
      <c r="B186" s="23"/>
      <c r="C186" s="23"/>
      <c r="D186" s="23"/>
      <c r="E186" s="23"/>
      <c r="F186" s="23"/>
      <c r="G186" s="23"/>
      <c r="H186" s="23"/>
      <c r="I186" s="23"/>
      <c r="J186" s="23"/>
    </row>
    <row r="187" spans="2:10" x14ac:dyDescent="0.2">
      <c r="B187" s="23"/>
      <c r="C187" s="23"/>
      <c r="D187" s="23"/>
      <c r="E187" s="23"/>
      <c r="F187" s="23"/>
      <c r="G187" s="23"/>
      <c r="H187" s="23"/>
      <c r="I187" s="23"/>
      <c r="J187" s="23"/>
    </row>
    <row r="196" spans="2:5" ht="42.75" customHeight="1" thickBot="1" x14ac:dyDescent="0.25">
      <c r="C196" s="8" t="s">
        <v>103</v>
      </c>
      <c r="D196" s="8" t="s">
        <v>102</v>
      </c>
      <c r="E196" s="8" t="s">
        <v>99</v>
      </c>
    </row>
    <row r="197" spans="2:5" ht="15" thickBot="1" x14ac:dyDescent="0.25">
      <c r="B197" s="4" t="s">
        <v>82</v>
      </c>
      <c r="C197" s="5">
        <v>2</v>
      </c>
      <c r="D197" s="5">
        <v>0</v>
      </c>
      <c r="E197" s="6">
        <f t="shared" ref="E197:E200" si="27">IF(C197=0,"-",(D197-C197)/C197)</f>
        <v>-1</v>
      </c>
    </row>
    <row r="198" spans="2:5" ht="15" thickBot="1" x14ac:dyDescent="0.25">
      <c r="B198" s="4" t="s">
        <v>83</v>
      </c>
      <c r="C198" s="5">
        <v>0</v>
      </c>
      <c r="D198" s="5">
        <v>0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2</v>
      </c>
      <c r="D199" s="5">
        <v>0</v>
      </c>
      <c r="E199" s="6">
        <f t="shared" si="27"/>
        <v>-1</v>
      </c>
    </row>
    <row r="200" spans="2:5" ht="15" thickBot="1" x14ac:dyDescent="0.25">
      <c r="B200" s="4" t="s">
        <v>85</v>
      </c>
      <c r="C200" s="5">
        <v>2</v>
      </c>
      <c r="D200" s="5">
        <v>0</v>
      </c>
      <c r="E200" s="6">
        <f t="shared" si="27"/>
        <v>-1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102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2</v>
      </c>
      <c r="D208" s="5">
        <v>0</v>
      </c>
      <c r="E208" s="6">
        <f t="shared" si="28"/>
        <v>-1</v>
      </c>
    </row>
    <row r="209" spans="2:5" ht="20.100000000000001" customHeight="1" thickBot="1" x14ac:dyDescent="0.25">
      <c r="B209" s="17" t="s">
        <v>86</v>
      </c>
      <c r="C209" s="5">
        <v>2</v>
      </c>
      <c r="D209" s="5">
        <v>0</v>
      </c>
      <c r="E209" s="6">
        <f t="shared" si="28"/>
        <v>-1</v>
      </c>
    </row>
    <row r="210" spans="2:5" ht="20.100000000000001" customHeight="1" thickBot="1" x14ac:dyDescent="0.25">
      <c r="B210" s="17" t="s">
        <v>87</v>
      </c>
      <c r="C210" s="5">
        <v>0</v>
      </c>
      <c r="D210" s="5">
        <v>0</v>
      </c>
      <c r="E210" s="6" t="str">
        <f t="shared" si="28"/>
        <v>-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0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0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102</v>
      </c>
      <c r="E220" s="8" t="s">
        <v>99</v>
      </c>
    </row>
    <row r="221" spans="2:5" ht="15" thickBot="1" x14ac:dyDescent="0.25">
      <c r="B221" s="16" t="s">
        <v>91</v>
      </c>
      <c r="C221" s="5">
        <v>3</v>
      </c>
      <c r="D221" s="5">
        <v>0</v>
      </c>
      <c r="E221" s="6">
        <f t="shared" ref="E221:E223" si="30">IF(C221=0,"-",(D221-C221)/C221)</f>
        <v>-1</v>
      </c>
    </row>
    <row r="222" spans="2:5" ht="15" thickBot="1" x14ac:dyDescent="0.25">
      <c r="B222" s="16" t="s">
        <v>92</v>
      </c>
      <c r="C222" s="5">
        <v>2</v>
      </c>
      <c r="D222" s="5">
        <v>0</v>
      </c>
      <c r="E222" s="6">
        <f t="shared" si="30"/>
        <v>-1</v>
      </c>
    </row>
    <row r="223" spans="2:5" ht="15" thickBot="1" x14ac:dyDescent="0.25">
      <c r="B223" s="16" t="s">
        <v>93</v>
      </c>
      <c r="C223" s="5">
        <v>1</v>
      </c>
      <c r="D223" s="5">
        <v>0</v>
      </c>
      <c r="E223" s="6">
        <f t="shared" si="30"/>
        <v>-1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1º Trimestre 2021</v>
      </c>
    </row>
    <row r="13" spans="1:5" ht="42.75" customHeight="1" thickBot="1" x14ac:dyDescent="0.25">
      <c r="C13" s="8" t="s">
        <v>103</v>
      </c>
      <c r="D13" s="8" t="s">
        <v>102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1349</v>
      </c>
      <c r="D14" s="5">
        <v>1147</v>
      </c>
      <c r="E14" s="6">
        <f>IF(C14&gt;0,(D14-C14)/C14)</f>
        <v>-0.14974054855448479</v>
      </c>
    </row>
    <row r="15" spans="1:5" ht="20.100000000000001" customHeight="1" thickBot="1" x14ac:dyDescent="0.25">
      <c r="B15" s="4" t="s">
        <v>17</v>
      </c>
      <c r="C15" s="5">
        <v>1183</v>
      </c>
      <c r="D15" s="5">
        <v>1086</v>
      </c>
      <c r="E15" s="6">
        <f t="shared" ref="E15:E25" si="0">IF(C15&gt;0,(D15-C15)/C15)</f>
        <v>-8.1994928148774307E-2</v>
      </c>
    </row>
    <row r="16" spans="1:5" ht="20.100000000000001" customHeight="1" thickBot="1" x14ac:dyDescent="0.25">
      <c r="B16" s="4" t="s">
        <v>18</v>
      </c>
      <c r="C16" s="5">
        <v>567</v>
      </c>
      <c r="D16" s="5">
        <v>668</v>
      </c>
      <c r="E16" s="6">
        <f t="shared" si="0"/>
        <v>0.17813051146384479</v>
      </c>
    </row>
    <row r="17" spans="2:5" ht="20.100000000000001" customHeight="1" thickBot="1" x14ac:dyDescent="0.25">
      <c r="B17" s="4" t="s">
        <v>19</v>
      </c>
      <c r="C17" s="5">
        <v>616</v>
      </c>
      <c r="D17" s="5">
        <v>418</v>
      </c>
      <c r="E17" s="6">
        <f t="shared" si="0"/>
        <v>-0.32142857142857145</v>
      </c>
    </row>
    <row r="18" spans="2:5" ht="20.100000000000001" customHeight="1" thickBot="1" x14ac:dyDescent="0.25">
      <c r="B18" s="4" t="s">
        <v>100</v>
      </c>
      <c r="C18" s="5">
        <v>11</v>
      </c>
      <c r="D18" s="5">
        <v>7</v>
      </c>
      <c r="E18" s="6">
        <f>IF(C18=0,"-",(D18-C18)/C18)</f>
        <v>-0.36363636363636365</v>
      </c>
    </row>
    <row r="19" spans="2:5" ht="20.100000000000001" customHeight="1" thickBot="1" x14ac:dyDescent="0.25">
      <c r="B19" s="4" t="s">
        <v>101</v>
      </c>
      <c r="C19" s="5">
        <v>3</v>
      </c>
      <c r="D19" s="5">
        <v>0</v>
      </c>
      <c r="E19" s="6">
        <f>IF(C19=0,"-",(D19-C19)/C19)</f>
        <v>-1</v>
      </c>
    </row>
    <row r="20" spans="2:5" ht="20.100000000000001" customHeight="1" thickBot="1" x14ac:dyDescent="0.25">
      <c r="B20" s="4" t="s">
        <v>20</v>
      </c>
      <c r="C20" s="6">
        <f>C17/C15</f>
        <v>0.52071005917159763</v>
      </c>
      <c r="D20" s="6">
        <f>D17/D15</f>
        <v>0.38489871086556171</v>
      </c>
      <c r="E20" s="6">
        <f t="shared" si="0"/>
        <v>-0.26081952117863716</v>
      </c>
    </row>
    <row r="21" spans="2:5" ht="30" customHeight="1" thickBot="1" x14ac:dyDescent="0.25">
      <c r="B21" s="4" t="s">
        <v>23</v>
      </c>
      <c r="C21" s="5">
        <v>173</v>
      </c>
      <c r="D21" s="5">
        <v>102</v>
      </c>
      <c r="E21" s="6">
        <f t="shared" si="0"/>
        <v>-0.41040462427745666</v>
      </c>
    </row>
    <row r="22" spans="2:5" ht="20.100000000000001" customHeight="1" thickBot="1" x14ac:dyDescent="0.25">
      <c r="B22" s="4" t="s">
        <v>24</v>
      </c>
      <c r="C22" s="5">
        <v>91</v>
      </c>
      <c r="D22" s="5">
        <v>62</v>
      </c>
      <c r="E22" s="6">
        <f t="shared" si="0"/>
        <v>-0.31868131868131866</v>
      </c>
    </row>
    <row r="23" spans="2:5" ht="20.100000000000001" customHeight="1" thickBot="1" x14ac:dyDescent="0.25">
      <c r="B23" s="4" t="s">
        <v>25</v>
      </c>
      <c r="C23" s="5">
        <v>82</v>
      </c>
      <c r="D23" s="5">
        <v>40</v>
      </c>
      <c r="E23" s="6">
        <f t="shared" si="0"/>
        <v>-0.51219512195121952</v>
      </c>
    </row>
    <row r="24" spans="2:5" ht="20.100000000000001" customHeight="1" thickBot="1" x14ac:dyDescent="0.25">
      <c r="B24" s="4" t="s">
        <v>21</v>
      </c>
      <c r="C24" s="6">
        <f>C23/C21</f>
        <v>0.47398843930635837</v>
      </c>
      <c r="D24" s="6">
        <f t="shared" ref="D24" si="1">D23/D21</f>
        <v>0.39215686274509803</v>
      </c>
      <c r="E24" s="6">
        <f t="shared" si="0"/>
        <v>-0.17264466762314681</v>
      </c>
    </row>
    <row r="25" spans="2:5" ht="20.100000000000001" customHeight="1" thickBot="1" x14ac:dyDescent="0.25">
      <c r="B25" s="7" t="s">
        <v>26</v>
      </c>
      <c r="C25" s="6">
        <v>0.2014491396265613</v>
      </c>
      <c r="D25" s="6">
        <v>0.18476960795155839</v>
      </c>
      <c r="E25" s="6">
        <f t="shared" si="0"/>
        <v>-8.2797731010034542E-2</v>
      </c>
    </row>
    <row r="33" spans="2:5" ht="42.75" customHeight="1" thickBot="1" x14ac:dyDescent="0.25">
      <c r="C33" s="8" t="s">
        <v>103</v>
      </c>
      <c r="D33" s="8" t="s">
        <v>102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336</v>
      </c>
      <c r="D34" s="5">
        <v>156</v>
      </c>
      <c r="E34" s="6">
        <f>IF(C34&gt;0,(D34-C34)/C34,"-")</f>
        <v>-0.5357142857142857</v>
      </c>
    </row>
    <row r="35" spans="2:5" ht="20.100000000000001" customHeight="1" thickBot="1" x14ac:dyDescent="0.25">
      <c r="B35" s="4" t="s">
        <v>29</v>
      </c>
      <c r="C35" s="5">
        <v>0</v>
      </c>
      <c r="D35" s="5">
        <v>0</v>
      </c>
      <c r="E35" s="6" t="str">
        <f t="shared" ref="E35:E37" si="2">IF(C35&gt;0,(D35-C35)/C35,"-")</f>
        <v>-</v>
      </c>
    </row>
    <row r="36" spans="2:5" ht="20.100000000000001" customHeight="1" thickBot="1" x14ac:dyDescent="0.25">
      <c r="B36" s="4" t="s">
        <v>28</v>
      </c>
      <c r="C36" s="5">
        <v>289</v>
      </c>
      <c r="D36" s="5">
        <v>114</v>
      </c>
      <c r="E36" s="6">
        <f t="shared" si="2"/>
        <v>-0.60553633217993075</v>
      </c>
    </row>
    <row r="37" spans="2:5" ht="20.100000000000001" customHeight="1" thickBot="1" x14ac:dyDescent="0.25">
      <c r="B37" s="4" t="s">
        <v>30</v>
      </c>
      <c r="C37" s="5">
        <v>47</v>
      </c>
      <c r="D37" s="5">
        <v>42</v>
      </c>
      <c r="E37" s="6">
        <f t="shared" si="2"/>
        <v>-0.10638297872340426</v>
      </c>
    </row>
    <row r="43" spans="2:5" ht="42.75" customHeight="1" thickBot="1" x14ac:dyDescent="0.25">
      <c r="C43" s="8" t="s">
        <v>103</v>
      </c>
      <c r="D43" s="8" t="s">
        <v>102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168</v>
      </c>
      <c r="D44" s="5">
        <v>177</v>
      </c>
      <c r="E44" s="6">
        <f>IF(C44&gt;0,(D44-C44)/C44,"-")</f>
        <v>5.3571428571428568E-2</v>
      </c>
    </row>
    <row r="45" spans="2:5" ht="20.100000000000001" customHeight="1" thickBot="1" x14ac:dyDescent="0.25">
      <c r="B45" s="4" t="s">
        <v>34</v>
      </c>
      <c r="C45" s="5">
        <v>17</v>
      </c>
      <c r="D45" s="5">
        <v>5</v>
      </c>
      <c r="E45" s="6">
        <f t="shared" ref="E45:E51" si="3">IF(C45&gt;0,(D45-C45)/C45,"-")</f>
        <v>-0.70588235294117652</v>
      </c>
    </row>
    <row r="46" spans="2:5" ht="20.100000000000001" customHeight="1" thickBot="1" x14ac:dyDescent="0.25">
      <c r="B46" s="4" t="s">
        <v>31</v>
      </c>
      <c r="C46" s="5">
        <v>19</v>
      </c>
      <c r="D46" s="5">
        <v>14</v>
      </c>
      <c r="E46" s="6">
        <f t="shared" si="3"/>
        <v>-0.26315789473684209</v>
      </c>
    </row>
    <row r="47" spans="2:5" ht="20.100000000000001" customHeight="1" thickBot="1" x14ac:dyDescent="0.25">
      <c r="B47" s="4" t="s">
        <v>32</v>
      </c>
      <c r="C47" s="5">
        <v>577</v>
      </c>
      <c r="D47" s="5">
        <v>548</v>
      </c>
      <c r="E47" s="6">
        <f t="shared" si="3"/>
        <v>-5.0259965337954939E-2</v>
      </c>
    </row>
    <row r="48" spans="2:5" ht="20.100000000000001" customHeight="1" thickBot="1" x14ac:dyDescent="0.25">
      <c r="B48" s="4" t="s">
        <v>35</v>
      </c>
      <c r="C48" s="5">
        <v>181</v>
      </c>
      <c r="D48" s="5">
        <v>181</v>
      </c>
      <c r="E48" s="6">
        <f t="shared" si="3"/>
        <v>0</v>
      </c>
    </row>
    <row r="49" spans="2:5" ht="20.100000000000001" customHeight="1" thickBot="1" x14ac:dyDescent="0.25">
      <c r="B49" s="4" t="s">
        <v>67</v>
      </c>
      <c r="C49" s="5">
        <v>275</v>
      </c>
      <c r="D49" s="5">
        <v>147</v>
      </c>
      <c r="E49" s="6">
        <f t="shared" si="3"/>
        <v>-0.46545454545454545</v>
      </c>
    </row>
    <row r="50" spans="2:5" ht="20.100000000000001" customHeight="1" collapsed="1" thickBot="1" x14ac:dyDescent="0.25">
      <c r="B50" s="4" t="s">
        <v>36</v>
      </c>
      <c r="C50" s="6">
        <f>C44/(C44+C45)</f>
        <v>0.90810810810810816</v>
      </c>
      <c r="D50" s="6">
        <f>D44/(D44+D45)</f>
        <v>0.97252747252747251</v>
      </c>
      <c r="E50" s="6">
        <f t="shared" si="3"/>
        <v>7.0937990580847654E-2</v>
      </c>
    </row>
    <row r="51" spans="2:5" ht="20.100000000000001" customHeight="1" thickBot="1" x14ac:dyDescent="0.25">
      <c r="B51" s="4" t="s">
        <v>37</v>
      </c>
      <c r="C51" s="6">
        <f>C47/(C46+C47)</f>
        <v>0.96812080536912748</v>
      </c>
      <c r="D51" s="6">
        <f t="shared" ref="D51" si="4">D47/(D46+D47)</f>
        <v>0.97508896797153022</v>
      </c>
      <c r="E51" s="6">
        <f t="shared" si="3"/>
        <v>7.1976168302114946E-3</v>
      </c>
    </row>
    <row r="57" spans="2:5" ht="42.75" customHeight="1" thickBot="1" x14ac:dyDescent="0.25">
      <c r="C57" s="8" t="s">
        <v>103</v>
      </c>
      <c r="D57" s="8" t="s">
        <v>102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185</v>
      </c>
      <c r="D58" s="5">
        <v>183</v>
      </c>
      <c r="E58" s="6">
        <f>IF(C58&gt;0,(D58-C58)/C58,"-")</f>
        <v>-1.0810810810810811E-2</v>
      </c>
    </row>
    <row r="59" spans="2:5" ht="20.100000000000001" customHeight="1" thickBot="1" x14ac:dyDescent="0.25">
      <c r="B59" s="4" t="s">
        <v>41</v>
      </c>
      <c r="C59" s="5">
        <v>95</v>
      </c>
      <c r="D59" s="5">
        <v>109</v>
      </c>
      <c r="E59" s="6">
        <f t="shared" ref="E59:E63" si="5">IF(C59&gt;0,(D59-C59)/C59,"-")</f>
        <v>0.14736842105263157</v>
      </c>
    </row>
    <row r="60" spans="2:5" ht="20.100000000000001" customHeight="1" thickBot="1" x14ac:dyDescent="0.25">
      <c r="B60" s="4" t="s">
        <v>42</v>
      </c>
      <c r="C60" s="5">
        <v>73</v>
      </c>
      <c r="D60" s="5">
        <v>69</v>
      </c>
      <c r="E60" s="6">
        <f t="shared" si="5"/>
        <v>-5.4794520547945202E-2</v>
      </c>
    </row>
    <row r="61" spans="2:5" ht="20.100000000000001" customHeight="1" collapsed="1" thickBot="1" x14ac:dyDescent="0.25">
      <c r="B61" s="4" t="s">
        <v>98</v>
      </c>
      <c r="C61" s="6">
        <f>(C59+C60)/C58</f>
        <v>0.90810810810810816</v>
      </c>
      <c r="D61" s="6">
        <f>(D59+D60)/D58</f>
        <v>0.97267759562841527</v>
      </c>
      <c r="E61" s="6">
        <f t="shared" si="5"/>
        <v>7.1103304709861995E-2</v>
      </c>
    </row>
    <row r="62" spans="2:5" ht="20.100000000000001" customHeight="1" thickBot="1" x14ac:dyDescent="0.25">
      <c r="B62" s="4" t="s">
        <v>39</v>
      </c>
      <c r="C62" s="6">
        <v>0.87962962962962965</v>
      </c>
      <c r="D62" s="6">
        <v>0.96460176991150437</v>
      </c>
      <c r="E62" s="6">
        <f t="shared" si="5"/>
        <v>9.659990684676284E-2</v>
      </c>
    </row>
    <row r="63" spans="2:5" ht="20.100000000000001" customHeight="1" thickBot="1" x14ac:dyDescent="0.25">
      <c r="B63" s="4" t="s">
        <v>40</v>
      </c>
      <c r="C63" s="6">
        <v>0.94805194805194803</v>
      </c>
      <c r="D63" s="6">
        <v>0.98571428571428577</v>
      </c>
      <c r="E63" s="6">
        <f t="shared" si="5"/>
        <v>3.9726027397260347E-2</v>
      </c>
    </row>
    <row r="64" spans="2:5" ht="15" thickBot="1" x14ac:dyDescent="0.25">
      <c r="E64" s="6"/>
    </row>
    <row r="69" spans="2:10" ht="42.75" customHeight="1" thickBot="1" x14ac:dyDescent="0.25">
      <c r="C69" s="8" t="s">
        <v>103</v>
      </c>
      <c r="D69" s="8" t="s">
        <v>102</v>
      </c>
      <c r="E69" s="8" t="s">
        <v>99</v>
      </c>
    </row>
    <row r="70" spans="2:10" ht="20.100000000000001" customHeight="1" thickBot="1" x14ac:dyDescent="0.25">
      <c r="B70" s="4" t="s">
        <v>44</v>
      </c>
      <c r="C70" s="5">
        <v>1095</v>
      </c>
      <c r="D70" s="5">
        <v>976</v>
      </c>
      <c r="E70" s="6">
        <f>IF(C70&gt;0,(D70-C70)/C70,"-")</f>
        <v>-0.10867579908675799</v>
      </c>
    </row>
    <row r="71" spans="2:10" ht="20.100000000000001" customHeight="1" thickBot="1" x14ac:dyDescent="0.25">
      <c r="B71" s="4" t="s">
        <v>45</v>
      </c>
      <c r="C71" s="5">
        <v>412</v>
      </c>
      <c r="D71" s="5">
        <v>372</v>
      </c>
      <c r="E71" s="6">
        <f t="shared" ref="E71:E77" si="6">IF(C71&gt;0,(D71-C71)/C71,"-")</f>
        <v>-9.7087378640776698E-2</v>
      </c>
    </row>
    <row r="72" spans="2:10" ht="20.100000000000001" customHeight="1" thickBot="1" x14ac:dyDescent="0.25">
      <c r="B72" s="4" t="s">
        <v>43</v>
      </c>
      <c r="C72" s="5">
        <v>3</v>
      </c>
      <c r="D72" s="5">
        <v>1</v>
      </c>
      <c r="E72" s="6">
        <f t="shared" si="6"/>
        <v>-0.66666666666666663</v>
      </c>
    </row>
    <row r="73" spans="2:10" ht="20.100000000000001" customHeight="1" thickBot="1" x14ac:dyDescent="0.25">
      <c r="B73" s="4" t="s">
        <v>46</v>
      </c>
      <c r="C73" s="5">
        <v>420</v>
      </c>
      <c r="D73" s="5">
        <v>391</v>
      </c>
      <c r="E73" s="6">
        <f t="shared" si="6"/>
        <v>-6.9047619047619052E-2</v>
      </c>
    </row>
    <row r="74" spans="2:10" ht="20.100000000000001" customHeight="1" thickBot="1" x14ac:dyDescent="0.25">
      <c r="B74" s="4" t="s">
        <v>47</v>
      </c>
      <c r="C74" s="5">
        <v>219</v>
      </c>
      <c r="D74" s="5">
        <v>179</v>
      </c>
      <c r="E74" s="6">
        <f t="shared" si="6"/>
        <v>-0.18264840182648401</v>
      </c>
    </row>
    <row r="75" spans="2:10" ht="20.100000000000001" customHeight="1" thickBot="1" x14ac:dyDescent="0.25">
      <c r="B75" s="4" t="s">
        <v>48</v>
      </c>
      <c r="C75" s="5">
        <v>41</v>
      </c>
      <c r="D75" s="5">
        <v>32</v>
      </c>
      <c r="E75" s="6">
        <f t="shared" si="6"/>
        <v>-0.21951219512195122</v>
      </c>
    </row>
    <row r="76" spans="2:10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10" ht="20.100000000000001" customHeight="1" thickBot="1" x14ac:dyDescent="0.25">
      <c r="B77" s="4" t="s">
        <v>50</v>
      </c>
      <c r="C77" s="5">
        <v>0</v>
      </c>
      <c r="D77" s="5">
        <v>1</v>
      </c>
      <c r="E77" s="6" t="str">
        <f t="shared" si="6"/>
        <v>-</v>
      </c>
    </row>
    <row r="78" spans="2:10" x14ac:dyDescent="0.2">
      <c r="B78" s="22"/>
      <c r="C78" s="22"/>
      <c r="D78" s="22"/>
      <c r="E78" s="22"/>
      <c r="F78" s="22"/>
      <c r="G78" s="22"/>
      <c r="H78" s="22"/>
      <c r="I78" s="22"/>
      <c r="J78" s="22"/>
    </row>
    <row r="79" spans="2:10" x14ac:dyDescent="0.2">
      <c r="B79" s="22"/>
      <c r="C79" s="22"/>
      <c r="D79" s="22"/>
      <c r="E79" s="22"/>
      <c r="F79" s="22"/>
      <c r="G79" s="22"/>
      <c r="H79" s="22"/>
      <c r="I79" s="22"/>
      <c r="J79" s="22"/>
    </row>
    <row r="89" spans="2:5" ht="42.75" customHeight="1" thickBot="1" x14ac:dyDescent="0.25">
      <c r="C89" s="8" t="s">
        <v>103</v>
      </c>
      <c r="D89" s="8" t="s">
        <v>102</v>
      </c>
      <c r="E89" s="8" t="s">
        <v>99</v>
      </c>
    </row>
    <row r="90" spans="2:5" ht="29.25" thickBot="1" x14ac:dyDescent="0.25">
      <c r="B90" s="4" t="s">
        <v>51</v>
      </c>
      <c r="C90" s="5">
        <v>84</v>
      </c>
      <c r="D90" s="5">
        <v>139</v>
      </c>
      <c r="E90" s="6">
        <f>IF(C90&gt;0,(D90-C90)/C90,"-")</f>
        <v>0.65476190476190477</v>
      </c>
    </row>
    <row r="91" spans="2:5" ht="29.25" thickBot="1" x14ac:dyDescent="0.25">
      <c r="B91" s="4" t="s">
        <v>52</v>
      </c>
      <c r="C91" s="5">
        <v>44</v>
      </c>
      <c r="D91" s="5">
        <v>31</v>
      </c>
      <c r="E91" s="6">
        <f t="shared" ref="E91:E93" si="7">IF(C91&gt;0,(D91-C91)/C91,"-")</f>
        <v>-0.29545454545454547</v>
      </c>
    </row>
    <row r="92" spans="2:5" ht="29.25" customHeight="1" thickBot="1" x14ac:dyDescent="0.25">
      <c r="B92" s="4" t="s">
        <v>53</v>
      </c>
      <c r="C92" s="5">
        <v>50</v>
      </c>
      <c r="D92" s="5">
        <v>57</v>
      </c>
      <c r="E92" s="6">
        <f t="shared" si="7"/>
        <v>0.14000000000000001</v>
      </c>
    </row>
    <row r="93" spans="2:5" ht="29.25" customHeight="1" thickBot="1" x14ac:dyDescent="0.25">
      <c r="B93" s="4" t="s">
        <v>54</v>
      </c>
      <c r="C93" s="6">
        <f>(C90+C91)/(C90+C91+C92)</f>
        <v>0.7191011235955056</v>
      </c>
      <c r="D93" s="6">
        <f>(D90+D91)/(D90+D91+D92)</f>
        <v>0.74889867841409696</v>
      </c>
      <c r="E93" s="6">
        <f t="shared" si="7"/>
        <v>4.1437224669603617E-2</v>
      </c>
    </row>
    <row r="99" spans="2:5" ht="42.75" customHeight="1" thickBot="1" x14ac:dyDescent="0.25">
      <c r="C99" s="8" t="s">
        <v>103</v>
      </c>
      <c r="D99" s="8" t="s">
        <v>102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178</v>
      </c>
      <c r="D100" s="5">
        <v>227</v>
      </c>
      <c r="E100" s="6">
        <f>IF(C100&gt;0,(D100-C100)/C100,"-")</f>
        <v>0.2752808988764045</v>
      </c>
    </row>
    <row r="101" spans="2:5" ht="20.100000000000001" customHeight="1" thickBot="1" x14ac:dyDescent="0.25">
      <c r="B101" s="4" t="s">
        <v>41</v>
      </c>
      <c r="C101" s="5">
        <v>79</v>
      </c>
      <c r="D101" s="5">
        <v>111</v>
      </c>
      <c r="E101" s="6">
        <f t="shared" ref="E101:E105" si="8">IF(C101&gt;0,(D101-C101)/C101,"-")</f>
        <v>0.4050632911392405</v>
      </c>
    </row>
    <row r="102" spans="2:5" ht="20.100000000000001" customHeight="1" thickBot="1" x14ac:dyDescent="0.25">
      <c r="B102" s="4" t="s">
        <v>42</v>
      </c>
      <c r="C102" s="5">
        <v>49</v>
      </c>
      <c r="D102" s="5">
        <v>59</v>
      </c>
      <c r="E102" s="6">
        <f t="shared" si="8"/>
        <v>0.20408163265306123</v>
      </c>
    </row>
    <row r="103" spans="2:5" ht="20.100000000000001" customHeight="1" thickBot="1" x14ac:dyDescent="0.25">
      <c r="B103" s="4" t="s">
        <v>98</v>
      </c>
      <c r="C103" s="6">
        <f>(C101+C102)/C100</f>
        <v>0.7191011235955056</v>
      </c>
      <c r="D103" s="6">
        <f>(D101+D102)/D100</f>
        <v>0.74889867841409696</v>
      </c>
      <c r="E103" s="6">
        <f t="shared" si="8"/>
        <v>4.1437224669603617E-2</v>
      </c>
    </row>
    <row r="104" spans="2:5" ht="20.100000000000001" customHeight="1" thickBot="1" x14ac:dyDescent="0.25">
      <c r="B104" s="4" t="s">
        <v>39</v>
      </c>
      <c r="C104" s="6">
        <v>0.72477064220183485</v>
      </c>
      <c r="D104" s="6">
        <v>0.74</v>
      </c>
      <c r="E104" s="6">
        <f t="shared" si="8"/>
        <v>2.1012658227848112E-2</v>
      </c>
    </row>
    <row r="105" spans="2:5" ht="20.100000000000001" customHeight="1" thickBot="1" x14ac:dyDescent="0.25">
      <c r="B105" s="4" t="s">
        <v>40</v>
      </c>
      <c r="C105" s="6">
        <v>0.71014492753623193</v>
      </c>
      <c r="D105" s="6">
        <v>0.76623376623376627</v>
      </c>
      <c r="E105" s="6">
        <f t="shared" si="8"/>
        <v>7.8982242247548351E-2</v>
      </c>
    </row>
    <row r="111" spans="2:5" ht="42.75" customHeight="1" thickBot="1" x14ac:dyDescent="0.25">
      <c r="C111" s="8" t="s">
        <v>103</v>
      </c>
      <c r="D111" s="8" t="s">
        <v>102</v>
      </c>
      <c r="E111" s="8" t="s">
        <v>99</v>
      </c>
    </row>
    <row r="112" spans="2:5" ht="15" thickBot="1" x14ac:dyDescent="0.25">
      <c r="B112" s="4" t="s">
        <v>55</v>
      </c>
      <c r="C112" s="5">
        <v>181</v>
      </c>
      <c r="D112" s="5">
        <v>211</v>
      </c>
      <c r="E112" s="6">
        <f>IF(C112&gt;0,(D112-C112)/C112,"-")</f>
        <v>0.16574585635359115</v>
      </c>
    </row>
    <row r="113" spans="2:14" ht="15" thickBot="1" x14ac:dyDescent="0.25">
      <c r="B113" s="4" t="s">
        <v>56</v>
      </c>
      <c r="C113" s="5">
        <v>114</v>
      </c>
      <c r="D113" s="5">
        <v>181</v>
      </c>
      <c r="E113" s="6">
        <f t="shared" ref="E113:E114" si="9">IF(C113&gt;0,(D113-C113)/C113,"-")</f>
        <v>0.58771929824561409</v>
      </c>
    </row>
    <row r="114" spans="2:14" ht="15" thickBot="1" x14ac:dyDescent="0.25">
      <c r="B114" s="4" t="s">
        <v>57</v>
      </c>
      <c r="C114" s="5">
        <v>67</v>
      </c>
      <c r="D114" s="5">
        <v>30</v>
      </c>
      <c r="E114" s="6">
        <f t="shared" si="9"/>
        <v>-0.55223880597014929</v>
      </c>
    </row>
    <row r="115" spans="2:14" x14ac:dyDescent="0.2">
      <c r="B115" s="22"/>
      <c r="C115" s="22"/>
      <c r="D115" s="22"/>
      <c r="E115" s="22"/>
      <c r="F115" s="22"/>
      <c r="G115" s="22"/>
      <c r="H115" s="22"/>
      <c r="I115" s="22"/>
      <c r="J115" s="22"/>
    </row>
    <row r="116" spans="2:14" x14ac:dyDescent="0.2">
      <c r="B116" s="9"/>
      <c r="C116" s="9"/>
      <c r="D116" s="9"/>
      <c r="E116" s="9"/>
      <c r="F116" s="9"/>
      <c r="G116" s="9"/>
      <c r="H116" s="9"/>
      <c r="I116" s="9"/>
      <c r="J116" s="9"/>
    </row>
    <row r="126" spans="2:14" ht="26.25" customHeight="1" thickBot="1" x14ac:dyDescent="0.25">
      <c r="C126" s="28" t="s">
        <v>103</v>
      </c>
      <c r="D126" s="29"/>
      <c r="E126" s="29"/>
      <c r="F126" s="30"/>
      <c r="G126" s="28" t="s">
        <v>102</v>
      </c>
      <c r="H126" s="29"/>
      <c r="I126" s="29"/>
      <c r="J126" s="30"/>
      <c r="K126" s="31" t="s">
        <v>58</v>
      </c>
      <c r="L126" s="32"/>
      <c r="M126" s="32"/>
      <c r="N126" s="32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0</v>
      </c>
      <c r="D128" s="10">
        <v>0</v>
      </c>
      <c r="E128" s="10">
        <v>0</v>
      </c>
      <c r="F128" s="10">
        <v>0</v>
      </c>
      <c r="G128" s="10">
        <v>2</v>
      </c>
      <c r="H128" s="10">
        <v>1</v>
      </c>
      <c r="I128" s="10">
        <v>0</v>
      </c>
      <c r="J128" s="10">
        <v>3</v>
      </c>
      <c r="K128" s="6" t="str">
        <f>IF(C128=0,"-",(G128-C128)/C128)</f>
        <v>-</v>
      </c>
      <c r="L128" s="6" t="str">
        <f t="shared" ref="L128:N133" si="10">IF(D128=0,"-",(H128-D128)/D128)</f>
        <v>-</v>
      </c>
      <c r="M128" s="6" t="str">
        <f t="shared" si="10"/>
        <v>-</v>
      </c>
      <c r="N128" s="6" t="str">
        <f t="shared" si="10"/>
        <v>-</v>
      </c>
    </row>
    <row r="129" spans="2:14" ht="15" thickBot="1" x14ac:dyDescent="0.25">
      <c r="B129" s="4" t="s">
        <v>64</v>
      </c>
      <c r="C129" s="10">
        <v>0</v>
      </c>
      <c r="D129" s="10">
        <v>0</v>
      </c>
      <c r="E129" s="10">
        <v>0</v>
      </c>
      <c r="F129" s="10">
        <v>0</v>
      </c>
      <c r="G129" s="10">
        <v>1</v>
      </c>
      <c r="H129" s="10">
        <v>0</v>
      </c>
      <c r="I129" s="10">
        <v>0</v>
      </c>
      <c r="J129" s="10">
        <v>1</v>
      </c>
      <c r="K129" s="6" t="str">
        <f t="shared" ref="K129:K133" si="11">IF(C129=0,"-",(G129-C129)/C129)</f>
        <v>-</v>
      </c>
      <c r="L129" s="6" t="str">
        <f t="shared" si="10"/>
        <v>-</v>
      </c>
      <c r="M129" s="6" t="str">
        <f t="shared" si="10"/>
        <v>-</v>
      </c>
      <c r="N129" s="6" t="str">
        <f t="shared" si="10"/>
        <v>-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0</v>
      </c>
      <c r="D133" s="10">
        <v>0</v>
      </c>
      <c r="E133" s="10">
        <v>0</v>
      </c>
      <c r="F133" s="10">
        <v>0</v>
      </c>
      <c r="G133" s="10">
        <v>3</v>
      </c>
      <c r="H133" s="10">
        <v>1</v>
      </c>
      <c r="I133" s="10">
        <v>0</v>
      </c>
      <c r="J133" s="10">
        <v>4</v>
      </c>
      <c r="K133" s="6" t="str">
        <f t="shared" si="11"/>
        <v>-</v>
      </c>
      <c r="L133" s="6" t="str">
        <f t="shared" si="10"/>
        <v>-</v>
      </c>
      <c r="M133" s="6" t="str">
        <f t="shared" si="10"/>
        <v>-</v>
      </c>
      <c r="N133" s="6" t="str">
        <f t="shared" si="10"/>
        <v>-</v>
      </c>
    </row>
    <row r="134" spans="2:14" ht="15" thickBot="1" x14ac:dyDescent="0.25">
      <c r="B134" s="4" t="s">
        <v>36</v>
      </c>
      <c r="C134" s="6" t="str">
        <f>IF(C128=0,"-",C128/(C128+C129))</f>
        <v>-</v>
      </c>
      <c r="D134" s="6" t="str">
        <f>IF(D128=0,"-",D128/(D128+D129))</f>
        <v>-</v>
      </c>
      <c r="E134" s="6" t="str">
        <f t="shared" ref="E134:J134" si="12">IF(E128=0,"-",E128/(E128+E129))</f>
        <v>-</v>
      </c>
      <c r="F134" s="6" t="str">
        <f t="shared" si="12"/>
        <v>-</v>
      </c>
      <c r="G134" s="6">
        <f t="shared" si="12"/>
        <v>0.66666666666666663</v>
      </c>
      <c r="H134" s="6">
        <f t="shared" si="12"/>
        <v>1</v>
      </c>
      <c r="I134" s="6" t="str">
        <f t="shared" si="12"/>
        <v>-</v>
      </c>
      <c r="J134" s="6">
        <f t="shared" si="12"/>
        <v>0.75</v>
      </c>
      <c r="K134" s="6" t="str">
        <f>IF(OR(C134="-",G134="-"),"-",(G134-C134)/C134)</f>
        <v>-</v>
      </c>
      <c r="L134" s="6" t="str">
        <f t="shared" ref="L134:N135" si="13">IF(OR(D134="-",H134="-"),"-",(H134-D134)/D134)</f>
        <v>-</v>
      </c>
      <c r="M134" s="6" t="str">
        <f t="shared" si="13"/>
        <v>-</v>
      </c>
      <c r="N134" s="6" t="str">
        <f t="shared" si="13"/>
        <v>-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8" t="s">
        <v>103</v>
      </c>
      <c r="D141" s="29"/>
      <c r="E141" s="29"/>
      <c r="F141" s="30"/>
      <c r="G141" s="28" t="s">
        <v>102</v>
      </c>
      <c r="H141" s="29"/>
      <c r="I141" s="29"/>
      <c r="J141" s="30"/>
      <c r="K141" s="31" t="s">
        <v>58</v>
      </c>
      <c r="L141" s="32"/>
      <c r="M141" s="32"/>
      <c r="N141" s="32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0</v>
      </c>
      <c r="D143" s="10">
        <v>0</v>
      </c>
      <c r="E143" s="10">
        <v>0</v>
      </c>
      <c r="F143" s="10">
        <v>0</v>
      </c>
      <c r="G143" s="10">
        <v>2</v>
      </c>
      <c r="H143" s="10">
        <v>0</v>
      </c>
      <c r="I143" s="10">
        <v>0</v>
      </c>
      <c r="J143" s="10">
        <v>2</v>
      </c>
      <c r="K143" s="6" t="str">
        <f>IF(C143=0,"-",(G143-C143)/C143)</f>
        <v>-</v>
      </c>
      <c r="L143" s="6" t="str">
        <f t="shared" ref="L143:N147" si="15">IF(D143=0,"-",(H143-D143)/D143)</f>
        <v>-</v>
      </c>
      <c r="M143" s="6" t="str">
        <f t="shared" si="15"/>
        <v>-</v>
      </c>
      <c r="N143" s="6" t="str">
        <f t="shared" si="15"/>
        <v>-</v>
      </c>
    </row>
    <row r="144" spans="2:14" ht="15" thickBot="1" x14ac:dyDescent="0.25">
      <c r="B144" s="4" t="s">
        <v>72</v>
      </c>
      <c r="C144" s="10">
        <v>0</v>
      </c>
      <c r="D144" s="10">
        <v>0</v>
      </c>
      <c r="E144" s="10">
        <v>0</v>
      </c>
      <c r="F144" s="10">
        <v>0</v>
      </c>
      <c r="G144" s="10">
        <v>0</v>
      </c>
      <c r="H144" s="10">
        <v>0</v>
      </c>
      <c r="I144" s="10">
        <v>0</v>
      </c>
      <c r="J144" s="10">
        <v>0</v>
      </c>
      <c r="K144" s="6" t="str">
        <f t="shared" ref="K144:K147" si="16">IF(C144=0,"-",(G144-C144)/C144)</f>
        <v>-</v>
      </c>
      <c r="L144" s="6" t="str">
        <f t="shared" si="15"/>
        <v>-</v>
      </c>
      <c r="M144" s="6" t="str">
        <f t="shared" si="15"/>
        <v>-</v>
      </c>
      <c r="N144" s="6" t="str">
        <f t="shared" si="15"/>
        <v>-</v>
      </c>
    </row>
    <row r="145" spans="2:14" ht="15" thickBot="1" x14ac:dyDescent="0.25">
      <c r="B145" s="4" t="s">
        <v>73</v>
      </c>
      <c r="C145" s="10">
        <v>20</v>
      </c>
      <c r="D145" s="10">
        <v>0</v>
      </c>
      <c r="E145" s="10">
        <v>0</v>
      </c>
      <c r="F145" s="10">
        <v>20</v>
      </c>
      <c r="G145" s="10">
        <v>0</v>
      </c>
      <c r="H145" s="10">
        <v>0</v>
      </c>
      <c r="I145" s="10">
        <v>3</v>
      </c>
      <c r="J145" s="10">
        <v>3</v>
      </c>
      <c r="K145" s="6">
        <f t="shared" si="16"/>
        <v>-1</v>
      </c>
      <c r="L145" s="6" t="str">
        <f t="shared" si="15"/>
        <v>-</v>
      </c>
      <c r="M145" s="6" t="str">
        <f t="shared" si="15"/>
        <v>-</v>
      </c>
      <c r="N145" s="6">
        <f t="shared" si="15"/>
        <v>-0.85</v>
      </c>
    </row>
    <row r="146" spans="2:14" ht="15" thickBot="1" x14ac:dyDescent="0.25">
      <c r="B146" s="4" t="s">
        <v>74</v>
      </c>
      <c r="C146" s="10">
        <v>0</v>
      </c>
      <c r="D146" s="10">
        <v>0</v>
      </c>
      <c r="E146" s="10">
        <v>0</v>
      </c>
      <c r="F146" s="10">
        <v>0</v>
      </c>
      <c r="G146" s="10">
        <v>1</v>
      </c>
      <c r="H146" s="10">
        <v>0</v>
      </c>
      <c r="I146" s="10">
        <v>1</v>
      </c>
      <c r="J146" s="10">
        <v>2</v>
      </c>
      <c r="K146" s="6" t="str">
        <f t="shared" si="16"/>
        <v>-</v>
      </c>
      <c r="L146" s="6" t="str">
        <f t="shared" si="15"/>
        <v>-</v>
      </c>
      <c r="M146" s="6" t="str">
        <f t="shared" si="15"/>
        <v>-</v>
      </c>
      <c r="N146" s="6" t="str">
        <f t="shared" si="15"/>
        <v>-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6" t="str">
        <f t="shared" si="16"/>
        <v>-</v>
      </c>
      <c r="L147" s="6" t="str">
        <f t="shared" si="15"/>
        <v>-</v>
      </c>
      <c r="M147" s="6" t="str">
        <f t="shared" si="15"/>
        <v>-</v>
      </c>
      <c r="N147" s="6" t="str">
        <f t="shared" si="15"/>
        <v>-</v>
      </c>
    </row>
    <row r="148" spans="2:14" ht="15" thickBot="1" x14ac:dyDescent="0.25">
      <c r="B148" s="7" t="s">
        <v>68</v>
      </c>
      <c r="C148" s="10">
        <v>20</v>
      </c>
      <c r="D148" s="10">
        <v>0</v>
      </c>
      <c r="E148" s="10">
        <v>0</v>
      </c>
      <c r="F148" s="10">
        <v>20</v>
      </c>
      <c r="G148" s="10">
        <v>3</v>
      </c>
      <c r="H148" s="10">
        <v>0</v>
      </c>
      <c r="I148" s="10">
        <v>4</v>
      </c>
      <c r="J148" s="10">
        <v>7</v>
      </c>
      <c r="K148" s="6">
        <f t="shared" ref="K148" si="17">IF(C148=0,"-",(G148-C148)/C148)</f>
        <v>-0.85</v>
      </c>
      <c r="L148" s="6" t="str">
        <f t="shared" ref="L148" si="18">IF(D148=0,"-",(H148-D148)/D148)</f>
        <v>-</v>
      </c>
      <c r="M148" s="6" t="str">
        <f t="shared" ref="M148" si="19">IF(E148=0,"-",(I148-E148)/E148)</f>
        <v>-</v>
      </c>
      <c r="N148" s="6">
        <f t="shared" ref="N148" si="20">IF(F148=0,"-",(J148-F148)/F148)</f>
        <v>-0.65</v>
      </c>
    </row>
    <row r="149" spans="2:14" ht="29.25" thickBot="1" x14ac:dyDescent="0.25">
      <c r="B149" s="7" t="s">
        <v>76</v>
      </c>
      <c r="C149" s="6" t="str">
        <f t="shared" ref="C149:J150" si="21">IF(C143=0,"-",(C143/(C143+C145)))</f>
        <v>-</v>
      </c>
      <c r="D149" s="6" t="str">
        <f t="shared" si="21"/>
        <v>-</v>
      </c>
      <c r="E149" s="6" t="str">
        <f t="shared" si="21"/>
        <v>-</v>
      </c>
      <c r="F149" s="6" t="str">
        <f t="shared" si="21"/>
        <v>-</v>
      </c>
      <c r="G149" s="6">
        <f t="shared" si="21"/>
        <v>1</v>
      </c>
      <c r="H149" s="6" t="str">
        <f t="shared" si="21"/>
        <v>-</v>
      </c>
      <c r="I149" s="6" t="str">
        <f t="shared" si="21"/>
        <v>-</v>
      </c>
      <c r="J149" s="6">
        <f t="shared" si="21"/>
        <v>0.4</v>
      </c>
      <c r="K149" s="6" t="str">
        <f>IF(OR(C149="-",G149="-"),"-",(G149-C149)/C149)</f>
        <v>-</v>
      </c>
      <c r="L149" s="6" t="str">
        <f t="shared" ref="L149:N150" si="22">IF(OR(D149="-",H149="-"),"-",(H149-D149)/D149)</f>
        <v>-</v>
      </c>
      <c r="M149" s="6" t="str">
        <f t="shared" si="22"/>
        <v>-</v>
      </c>
      <c r="N149" s="6" t="str">
        <f t="shared" si="22"/>
        <v>-</v>
      </c>
    </row>
    <row r="150" spans="2:14" ht="29.25" thickBot="1" x14ac:dyDescent="0.25">
      <c r="B150" s="7" t="s">
        <v>77</v>
      </c>
      <c r="C150" s="6" t="str">
        <f t="shared" si="21"/>
        <v>-</v>
      </c>
      <c r="D150" s="6" t="str">
        <f t="shared" si="21"/>
        <v>-</v>
      </c>
      <c r="E150" s="6" t="str">
        <f t="shared" si="21"/>
        <v>-</v>
      </c>
      <c r="F150" s="6" t="str">
        <f t="shared" si="21"/>
        <v>-</v>
      </c>
      <c r="G150" s="6" t="str">
        <f t="shared" si="21"/>
        <v>-</v>
      </c>
      <c r="H150" s="6" t="str">
        <f t="shared" si="21"/>
        <v>-</v>
      </c>
      <c r="I150" s="6" t="str">
        <f t="shared" si="21"/>
        <v>-</v>
      </c>
      <c r="J150" s="6" t="str">
        <f t="shared" si="21"/>
        <v>-</v>
      </c>
      <c r="K150" s="6" t="str">
        <f>IF(OR(C150="-",G150="-"),"-",(G150-C150)/C150)</f>
        <v>-</v>
      </c>
      <c r="L150" s="6" t="str">
        <f t="shared" si="22"/>
        <v>-</v>
      </c>
      <c r="M150" s="6" t="str">
        <f t="shared" si="22"/>
        <v>-</v>
      </c>
      <c r="N150" s="6" t="str">
        <f t="shared" si="22"/>
        <v>-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102</v>
      </c>
      <c r="E156" s="8" t="s">
        <v>99</v>
      </c>
    </row>
    <row r="157" spans="2:14" ht="15" thickBot="1" x14ac:dyDescent="0.25">
      <c r="B157" s="4" t="s">
        <v>94</v>
      </c>
      <c r="C157" s="19">
        <v>20</v>
      </c>
      <c r="D157" s="19">
        <v>2</v>
      </c>
      <c r="E157" s="18">
        <f>IF(C157=0,"-",(D157-C157)/C157)</f>
        <v>-0.9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0</v>
      </c>
      <c r="D158" s="19">
        <v>1</v>
      </c>
      <c r="E158" s="18" t="str">
        <f t="shared" ref="E158:E159" si="23">IF(C158=0,"-",(D158-C158)/C158)</f>
        <v>-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0</v>
      </c>
      <c r="D159" s="19">
        <v>0</v>
      </c>
      <c r="E159" s="18" t="str">
        <f t="shared" si="23"/>
        <v>-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1</v>
      </c>
      <c r="D160" s="18">
        <f>IF(D157=0,"-",D157/(D157+D158+D159))</f>
        <v>0.66666666666666663</v>
      </c>
      <c r="E160" s="18">
        <f>IF(OR(C160="-",D160="-"),"-",(D160-C160)/C160)</f>
        <v>-0.33333333333333337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102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0</v>
      </c>
      <c r="D166" s="5">
        <v>4</v>
      </c>
      <c r="E166" s="6" t="str">
        <f>IF(C166=0,"-",(D166-C166)/C166)</f>
        <v>-</v>
      </c>
    </row>
    <row r="167" spans="2:14" ht="20.100000000000001" customHeight="1" thickBot="1" x14ac:dyDescent="0.25">
      <c r="B167" s="4" t="s">
        <v>41</v>
      </c>
      <c r="C167" s="5">
        <v>0</v>
      </c>
      <c r="D167" s="5">
        <v>1</v>
      </c>
      <c r="E167" s="6" t="str">
        <f t="shared" ref="E167:E168" si="24">IF(C167=0,"-",(D167-C167)/C167)</f>
        <v>-</v>
      </c>
    </row>
    <row r="168" spans="2:14" ht="20.100000000000001" customHeight="1" thickBot="1" x14ac:dyDescent="0.25">
      <c r="B168" s="4" t="s">
        <v>42</v>
      </c>
      <c r="C168" s="5">
        <v>0</v>
      </c>
      <c r="D168" s="5">
        <v>2</v>
      </c>
      <c r="E168" s="6" t="str">
        <f t="shared" si="24"/>
        <v>-</v>
      </c>
    </row>
    <row r="169" spans="2:14" ht="20.100000000000001" customHeight="1" thickBot="1" x14ac:dyDescent="0.25">
      <c r="B169" s="4" t="s">
        <v>98</v>
      </c>
      <c r="C169" s="6" t="str">
        <f>IF(C166=0,"-",(C167+C168)/C166)</f>
        <v>-</v>
      </c>
      <c r="D169" s="6">
        <f>IF(D166=0,"-",(D167+D168)/D166)</f>
        <v>0.75</v>
      </c>
      <c r="E169" s="6" t="str">
        <f t="shared" ref="E169:E171" si="25">IF(OR(C169="-",D169="-"),"-",(D169-C169)/C169)</f>
        <v>-</v>
      </c>
    </row>
    <row r="170" spans="2:14" ht="20.100000000000001" customHeight="1" thickBot="1" x14ac:dyDescent="0.25">
      <c r="B170" s="4" t="s">
        <v>39</v>
      </c>
      <c r="C170" s="6" t="s">
        <v>104</v>
      </c>
      <c r="D170" s="6">
        <v>0.5</v>
      </c>
      <c r="E170" s="6" t="str">
        <f t="shared" si="25"/>
        <v>-</v>
      </c>
    </row>
    <row r="171" spans="2:14" ht="20.100000000000001" customHeight="1" thickBot="1" x14ac:dyDescent="0.25">
      <c r="B171" s="4" t="s">
        <v>40</v>
      </c>
      <c r="C171" s="6" t="s">
        <v>104</v>
      </c>
      <c r="D171" s="6">
        <v>1</v>
      </c>
      <c r="E171" s="6" t="str">
        <f t="shared" si="25"/>
        <v>-</v>
      </c>
    </row>
    <row r="172" spans="2:14" ht="20.100000000000001" customHeight="1" x14ac:dyDescent="0.2">
      <c r="B172" s="7"/>
      <c r="C172" s="18"/>
      <c r="D172" s="18"/>
      <c r="E172" s="18"/>
    </row>
    <row r="177" spans="2:10" ht="42.75" customHeight="1" thickBot="1" x14ac:dyDescent="0.25">
      <c r="C177" s="8" t="s">
        <v>103</v>
      </c>
      <c r="D177" s="8" t="s">
        <v>102</v>
      </c>
      <c r="E177" s="8" t="s">
        <v>99</v>
      </c>
    </row>
    <row r="178" spans="2:10" ht="15" thickBot="1" x14ac:dyDescent="0.25">
      <c r="B178" s="15" t="s">
        <v>81</v>
      </c>
      <c r="C178" s="5">
        <v>0</v>
      </c>
      <c r="D178" s="5">
        <v>4</v>
      </c>
      <c r="E178" s="6" t="str">
        <f>IF(C178=0,"-",(D178-C178)/C178)</f>
        <v>-</v>
      </c>
      <c r="H178" s="13"/>
    </row>
    <row r="179" spans="2:10" ht="15" thickBot="1" x14ac:dyDescent="0.25">
      <c r="B179" s="4" t="s">
        <v>43</v>
      </c>
      <c r="C179" s="5">
        <v>0</v>
      </c>
      <c r="D179" s="5">
        <v>3</v>
      </c>
      <c r="E179" s="6" t="str">
        <f t="shared" ref="E179:E185" si="26">IF(C179=0,"-",(D179-C179)/C179)</f>
        <v>-</v>
      </c>
      <c r="H179" s="13"/>
    </row>
    <row r="180" spans="2:10" ht="15" thickBot="1" x14ac:dyDescent="0.25">
      <c r="B180" s="4" t="s">
        <v>47</v>
      </c>
      <c r="C180" s="5">
        <v>0</v>
      </c>
      <c r="D180" s="5">
        <v>1</v>
      </c>
      <c r="E180" s="6" t="str">
        <f t="shared" si="26"/>
        <v>-</v>
      </c>
      <c r="H180" s="13"/>
    </row>
    <row r="181" spans="2:10" ht="15" thickBot="1" x14ac:dyDescent="0.25">
      <c r="B181" s="4" t="s">
        <v>78</v>
      </c>
      <c r="C181" s="5">
        <v>0</v>
      </c>
      <c r="D181" s="5">
        <v>0</v>
      </c>
      <c r="E181" s="6" t="str">
        <f t="shared" si="26"/>
        <v>-</v>
      </c>
      <c r="H181" s="13"/>
    </row>
    <row r="182" spans="2:10" ht="15" thickBot="1" x14ac:dyDescent="0.25">
      <c r="B182" s="15" t="s">
        <v>79</v>
      </c>
      <c r="C182" s="5">
        <v>20</v>
      </c>
      <c r="D182" s="5">
        <v>7</v>
      </c>
      <c r="E182" s="6">
        <f t="shared" si="26"/>
        <v>-0.65</v>
      </c>
      <c r="H182" s="13"/>
    </row>
    <row r="183" spans="2:10" ht="15" thickBot="1" x14ac:dyDescent="0.25">
      <c r="B183" s="4" t="s">
        <v>47</v>
      </c>
      <c r="C183" s="5">
        <v>20</v>
      </c>
      <c r="D183" s="5">
        <v>3</v>
      </c>
      <c r="E183" s="6">
        <f t="shared" si="26"/>
        <v>-0.85</v>
      </c>
      <c r="H183" s="13"/>
    </row>
    <row r="184" spans="2:10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10" ht="15" thickBot="1" x14ac:dyDescent="0.25">
      <c r="B185" s="4" t="s">
        <v>80</v>
      </c>
      <c r="C185" s="5">
        <v>0</v>
      </c>
      <c r="D185" s="5">
        <v>4</v>
      </c>
      <c r="E185" s="6" t="str">
        <f t="shared" si="26"/>
        <v>-</v>
      </c>
      <c r="H185" s="13"/>
    </row>
    <row r="186" spans="2:10" x14ac:dyDescent="0.2">
      <c r="B186" s="22"/>
      <c r="C186" s="22"/>
      <c r="D186" s="22"/>
      <c r="E186" s="22"/>
      <c r="F186" s="22"/>
      <c r="G186" s="22"/>
      <c r="H186" s="22"/>
      <c r="I186" s="22"/>
      <c r="J186" s="22"/>
    </row>
    <row r="187" spans="2:10" x14ac:dyDescent="0.2">
      <c r="B187" s="22"/>
      <c r="C187" s="22"/>
      <c r="D187" s="22"/>
      <c r="E187" s="22"/>
      <c r="F187" s="22"/>
      <c r="G187" s="22"/>
      <c r="H187" s="22"/>
      <c r="I187" s="22"/>
      <c r="J187" s="22"/>
    </row>
    <row r="196" spans="2:5" ht="42.75" customHeight="1" thickBot="1" x14ac:dyDescent="0.25">
      <c r="C196" s="8" t="s">
        <v>103</v>
      </c>
      <c r="D196" s="8" t="s">
        <v>102</v>
      </c>
      <c r="E196" s="8" t="s">
        <v>99</v>
      </c>
    </row>
    <row r="197" spans="2:5" ht="15" thickBot="1" x14ac:dyDescent="0.25">
      <c r="B197" s="4" t="s">
        <v>82</v>
      </c>
      <c r="C197" s="5">
        <v>0</v>
      </c>
      <c r="D197" s="5">
        <v>3</v>
      </c>
      <c r="E197" s="6" t="str">
        <f t="shared" ref="E197:E200" si="27">IF(C197=0,"-",(D197-C197)/C197)</f>
        <v>-</v>
      </c>
    </row>
    <row r="198" spans="2:5" ht="15" thickBot="1" x14ac:dyDescent="0.25">
      <c r="B198" s="4" t="s">
        <v>83</v>
      </c>
      <c r="C198" s="5">
        <v>0</v>
      </c>
      <c r="D198" s="5">
        <v>0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0</v>
      </c>
      <c r="D199" s="5">
        <v>3</v>
      </c>
      <c r="E199" s="6" t="str">
        <f t="shared" si="27"/>
        <v>-</v>
      </c>
    </row>
    <row r="200" spans="2:5" ht="15" thickBot="1" x14ac:dyDescent="0.25">
      <c r="B200" s="4" t="s">
        <v>85</v>
      </c>
      <c r="C200" s="5">
        <v>0</v>
      </c>
      <c r="D200" s="5">
        <v>3</v>
      </c>
      <c r="E200" s="6" t="str">
        <f t="shared" si="27"/>
        <v>-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102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1</v>
      </c>
      <c r="D208" s="5">
        <v>3</v>
      </c>
      <c r="E208" s="6">
        <f t="shared" si="28"/>
        <v>2</v>
      </c>
    </row>
    <row r="209" spans="2:5" ht="20.100000000000001" customHeight="1" thickBot="1" x14ac:dyDescent="0.25">
      <c r="B209" s="17" t="s">
        <v>86</v>
      </c>
      <c r="C209" s="5">
        <v>1</v>
      </c>
      <c r="D209" s="5">
        <v>1</v>
      </c>
      <c r="E209" s="6">
        <f t="shared" si="28"/>
        <v>0</v>
      </c>
    </row>
    <row r="210" spans="2:5" ht="20.100000000000001" customHeight="1" thickBot="1" x14ac:dyDescent="0.25">
      <c r="B210" s="17" t="s">
        <v>87</v>
      </c>
      <c r="C210" s="5">
        <v>0</v>
      </c>
      <c r="D210" s="5">
        <v>2</v>
      </c>
      <c r="E210" s="6" t="str">
        <f t="shared" si="28"/>
        <v>-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0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0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102</v>
      </c>
      <c r="E220" s="8" t="s">
        <v>99</v>
      </c>
    </row>
    <row r="221" spans="2:5" ht="15" thickBot="1" x14ac:dyDescent="0.25">
      <c r="B221" s="16" t="s">
        <v>91</v>
      </c>
      <c r="C221" s="5">
        <v>2</v>
      </c>
      <c r="D221" s="5">
        <v>3</v>
      </c>
      <c r="E221" s="6">
        <f t="shared" ref="E221:E223" si="30">IF(C221=0,"-",(D221-C221)/C221)</f>
        <v>0.5</v>
      </c>
    </row>
    <row r="222" spans="2:5" ht="15" thickBot="1" x14ac:dyDescent="0.25">
      <c r="B222" s="16" t="s">
        <v>92</v>
      </c>
      <c r="C222" s="5">
        <v>1</v>
      </c>
      <c r="D222" s="5">
        <v>3</v>
      </c>
      <c r="E222" s="6">
        <f t="shared" si="30"/>
        <v>2</v>
      </c>
    </row>
    <row r="223" spans="2:5" ht="15" thickBot="1" x14ac:dyDescent="0.25">
      <c r="B223" s="16" t="s">
        <v>93</v>
      </c>
      <c r="C223" s="5">
        <v>8</v>
      </c>
      <c r="D223" s="5">
        <v>3</v>
      </c>
      <c r="E223" s="6">
        <f t="shared" si="30"/>
        <v>-0.625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1º Trimestre 2021</v>
      </c>
    </row>
    <row r="13" spans="1:5" ht="42.75" customHeight="1" thickBot="1" x14ac:dyDescent="0.25">
      <c r="C13" s="8" t="s">
        <v>103</v>
      </c>
      <c r="D13" s="8" t="s">
        <v>102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2092</v>
      </c>
      <c r="D14" s="5">
        <v>1995</v>
      </c>
      <c r="E14" s="6">
        <f>IF(C14&gt;0,(D14-C14)/C14)</f>
        <v>-4.6367112810707455E-2</v>
      </c>
    </row>
    <row r="15" spans="1:5" ht="20.100000000000001" customHeight="1" thickBot="1" x14ac:dyDescent="0.25">
      <c r="B15" s="4" t="s">
        <v>17</v>
      </c>
      <c r="C15" s="5">
        <v>2084</v>
      </c>
      <c r="D15" s="5">
        <v>1993</v>
      </c>
      <c r="E15" s="6">
        <f t="shared" ref="E15:E25" si="0">IF(C15&gt;0,(D15-C15)/C15)</f>
        <v>-4.3666026871401149E-2</v>
      </c>
    </row>
    <row r="16" spans="1:5" ht="20.100000000000001" customHeight="1" thickBot="1" x14ac:dyDescent="0.25">
      <c r="B16" s="4" t="s">
        <v>18</v>
      </c>
      <c r="C16" s="5">
        <v>1606</v>
      </c>
      <c r="D16" s="5">
        <v>1568</v>
      </c>
      <c r="E16" s="6">
        <f t="shared" si="0"/>
        <v>-2.3661270236612703E-2</v>
      </c>
    </row>
    <row r="17" spans="2:5" ht="20.100000000000001" customHeight="1" thickBot="1" x14ac:dyDescent="0.25">
      <c r="B17" s="4" t="s">
        <v>19</v>
      </c>
      <c r="C17" s="5">
        <v>478</v>
      </c>
      <c r="D17" s="5">
        <v>425</v>
      </c>
      <c r="E17" s="6">
        <f t="shared" si="0"/>
        <v>-0.11087866108786611</v>
      </c>
    </row>
    <row r="18" spans="2:5" ht="20.100000000000001" customHeight="1" thickBot="1" x14ac:dyDescent="0.25">
      <c r="B18" s="4" t="s">
        <v>100</v>
      </c>
      <c r="C18" s="5">
        <v>2</v>
      </c>
      <c r="D18" s="5">
        <v>3</v>
      </c>
      <c r="E18" s="6">
        <f>IF(C18=0,"-",(D18-C18)/C18)</f>
        <v>0.5</v>
      </c>
    </row>
    <row r="19" spans="2:5" ht="20.100000000000001" customHeight="1" thickBot="1" x14ac:dyDescent="0.25">
      <c r="B19" s="4" t="s">
        <v>101</v>
      </c>
      <c r="C19" s="5">
        <v>0</v>
      </c>
      <c r="D19" s="5">
        <v>0</v>
      </c>
      <c r="E19" s="6" t="str">
        <f>IF(C19=0,"-",(D19-C19)/C19)</f>
        <v>-</v>
      </c>
    </row>
    <row r="20" spans="2:5" ht="20.100000000000001" customHeight="1" thickBot="1" x14ac:dyDescent="0.25">
      <c r="B20" s="4" t="s">
        <v>20</v>
      </c>
      <c r="C20" s="6">
        <f>C17/C15</f>
        <v>0.22936660268714013</v>
      </c>
      <c r="D20" s="6">
        <f>D17/D15</f>
        <v>0.21324636226793778</v>
      </c>
      <c r="E20" s="6">
        <f t="shared" si="0"/>
        <v>-7.0281550279534921E-2</v>
      </c>
    </row>
    <row r="21" spans="2:5" ht="30" customHeight="1" thickBot="1" x14ac:dyDescent="0.25">
      <c r="B21" s="4" t="s">
        <v>23</v>
      </c>
      <c r="C21" s="5">
        <v>284</v>
      </c>
      <c r="D21" s="5">
        <v>177</v>
      </c>
      <c r="E21" s="6">
        <f t="shared" si="0"/>
        <v>-0.37676056338028169</v>
      </c>
    </row>
    <row r="22" spans="2:5" ht="20.100000000000001" customHeight="1" thickBot="1" x14ac:dyDescent="0.25">
      <c r="B22" s="4" t="s">
        <v>24</v>
      </c>
      <c r="C22" s="5">
        <v>187</v>
      </c>
      <c r="D22" s="5">
        <v>129</v>
      </c>
      <c r="E22" s="6">
        <f t="shared" si="0"/>
        <v>-0.31016042780748665</v>
      </c>
    </row>
    <row r="23" spans="2:5" ht="20.100000000000001" customHeight="1" thickBot="1" x14ac:dyDescent="0.25">
      <c r="B23" s="4" t="s">
        <v>25</v>
      </c>
      <c r="C23" s="5">
        <v>97</v>
      </c>
      <c r="D23" s="5">
        <v>48</v>
      </c>
      <c r="E23" s="6">
        <f t="shared" si="0"/>
        <v>-0.50515463917525771</v>
      </c>
    </row>
    <row r="24" spans="2:5" ht="20.100000000000001" customHeight="1" thickBot="1" x14ac:dyDescent="0.25">
      <c r="B24" s="4" t="s">
        <v>21</v>
      </c>
      <c r="C24" s="6">
        <f>C23/C21</f>
        <v>0.34154929577464788</v>
      </c>
      <c r="D24" s="6">
        <f t="shared" ref="D24" si="1">D23/D21</f>
        <v>0.2711864406779661</v>
      </c>
      <c r="E24" s="6">
        <f t="shared" si="0"/>
        <v>-0.20601083347894458</v>
      </c>
    </row>
    <row r="25" spans="2:5" ht="20.100000000000001" customHeight="1" thickBot="1" x14ac:dyDescent="0.25">
      <c r="B25" s="7" t="s">
        <v>26</v>
      </c>
      <c r="C25" s="6">
        <v>0.18949468387394786</v>
      </c>
      <c r="D25" s="6">
        <v>0.18152423890520755</v>
      </c>
      <c r="E25" s="6">
        <f t="shared" si="0"/>
        <v>-4.2061575585108528E-2</v>
      </c>
    </row>
    <row r="33" spans="2:5" ht="42.75" customHeight="1" thickBot="1" x14ac:dyDescent="0.25">
      <c r="C33" s="8" t="s">
        <v>103</v>
      </c>
      <c r="D33" s="8" t="s">
        <v>102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586</v>
      </c>
      <c r="D34" s="5">
        <v>426</v>
      </c>
      <c r="E34" s="6">
        <f>IF(C34&gt;0,(D34-C34)/C34,"-")</f>
        <v>-0.27303754266211605</v>
      </c>
    </row>
    <row r="35" spans="2:5" ht="20.100000000000001" customHeight="1" thickBot="1" x14ac:dyDescent="0.25">
      <c r="B35" s="4" t="s">
        <v>29</v>
      </c>
      <c r="C35" s="5">
        <v>6</v>
      </c>
      <c r="D35" s="5">
        <v>3</v>
      </c>
      <c r="E35" s="6">
        <f t="shared" ref="E35:E37" si="2">IF(C35&gt;0,(D35-C35)/C35,"-")</f>
        <v>-0.5</v>
      </c>
    </row>
    <row r="36" spans="2:5" ht="20.100000000000001" customHeight="1" thickBot="1" x14ac:dyDescent="0.25">
      <c r="B36" s="4" t="s">
        <v>28</v>
      </c>
      <c r="C36" s="5">
        <v>432</v>
      </c>
      <c r="D36" s="5">
        <v>300</v>
      </c>
      <c r="E36" s="6">
        <f t="shared" si="2"/>
        <v>-0.30555555555555558</v>
      </c>
    </row>
    <row r="37" spans="2:5" ht="20.100000000000001" customHeight="1" thickBot="1" x14ac:dyDescent="0.25">
      <c r="B37" s="4" t="s">
        <v>30</v>
      </c>
      <c r="C37" s="5">
        <v>148</v>
      </c>
      <c r="D37" s="5">
        <v>123</v>
      </c>
      <c r="E37" s="6">
        <f t="shared" si="2"/>
        <v>-0.16891891891891891</v>
      </c>
    </row>
    <row r="43" spans="2:5" ht="42.75" customHeight="1" thickBot="1" x14ac:dyDescent="0.25">
      <c r="C43" s="8" t="s">
        <v>103</v>
      </c>
      <c r="D43" s="8" t="s">
        <v>102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542</v>
      </c>
      <c r="D44" s="5">
        <v>554</v>
      </c>
      <c r="E44" s="6">
        <f>IF(C44&gt;0,(D44-C44)/C44,"-")</f>
        <v>2.2140221402214021E-2</v>
      </c>
    </row>
    <row r="45" spans="2:5" ht="20.100000000000001" customHeight="1" thickBot="1" x14ac:dyDescent="0.25">
      <c r="B45" s="4" t="s">
        <v>34</v>
      </c>
      <c r="C45" s="5">
        <v>39</v>
      </c>
      <c r="D45" s="5">
        <v>75</v>
      </c>
      <c r="E45" s="6">
        <f t="shared" ref="E45:E51" si="3">IF(C45&gt;0,(D45-C45)/C45,"-")</f>
        <v>0.92307692307692313</v>
      </c>
    </row>
    <row r="46" spans="2:5" ht="20.100000000000001" customHeight="1" thickBot="1" x14ac:dyDescent="0.25">
      <c r="B46" s="4" t="s">
        <v>31</v>
      </c>
      <c r="C46" s="5">
        <v>124</v>
      </c>
      <c r="D46" s="5">
        <v>118</v>
      </c>
      <c r="E46" s="6">
        <f t="shared" si="3"/>
        <v>-4.8387096774193547E-2</v>
      </c>
    </row>
    <row r="47" spans="2:5" ht="20.100000000000001" customHeight="1" thickBot="1" x14ac:dyDescent="0.25">
      <c r="B47" s="4" t="s">
        <v>32</v>
      </c>
      <c r="C47" s="5">
        <v>671</v>
      </c>
      <c r="D47" s="5">
        <v>714</v>
      </c>
      <c r="E47" s="6">
        <f t="shared" si="3"/>
        <v>6.4083457526080481E-2</v>
      </c>
    </row>
    <row r="48" spans="2:5" ht="20.100000000000001" customHeight="1" thickBot="1" x14ac:dyDescent="0.25">
      <c r="B48" s="4" t="s">
        <v>35</v>
      </c>
      <c r="C48" s="5">
        <v>133</v>
      </c>
      <c r="D48" s="5">
        <v>204</v>
      </c>
      <c r="E48" s="6">
        <f t="shared" si="3"/>
        <v>0.53383458646616544</v>
      </c>
    </row>
    <row r="49" spans="2:5" ht="20.100000000000001" customHeight="1" thickBot="1" x14ac:dyDescent="0.25">
      <c r="B49" s="4" t="s">
        <v>67</v>
      </c>
      <c r="C49" s="5">
        <v>297</v>
      </c>
      <c r="D49" s="5">
        <v>316</v>
      </c>
      <c r="E49" s="6">
        <f t="shared" si="3"/>
        <v>6.3973063973063973E-2</v>
      </c>
    </row>
    <row r="50" spans="2:5" ht="20.100000000000001" customHeight="1" collapsed="1" thickBot="1" x14ac:dyDescent="0.25">
      <c r="B50" s="4" t="s">
        <v>36</v>
      </c>
      <c r="C50" s="6">
        <f>C44/(C44+C45)</f>
        <v>0.93287435456110157</v>
      </c>
      <c r="D50" s="6">
        <f>D44/(D44+D45)</f>
        <v>0.88076311605723367</v>
      </c>
      <c r="E50" s="6">
        <f t="shared" si="3"/>
        <v>-5.5860940167430345E-2</v>
      </c>
    </row>
    <row r="51" spans="2:5" ht="20.100000000000001" customHeight="1" thickBot="1" x14ac:dyDescent="0.25">
      <c r="B51" s="4" t="s">
        <v>37</v>
      </c>
      <c r="C51" s="6">
        <f>C47/(C46+C47)</f>
        <v>0.84402515723270444</v>
      </c>
      <c r="D51" s="6">
        <f t="shared" ref="D51" si="4">D47/(D46+D47)</f>
        <v>0.85817307692307687</v>
      </c>
      <c r="E51" s="6">
        <f t="shared" si="3"/>
        <v>1.676243838129074E-2</v>
      </c>
    </row>
    <row r="57" spans="2:5" ht="42.75" customHeight="1" thickBot="1" x14ac:dyDescent="0.25">
      <c r="C57" s="8" t="s">
        <v>103</v>
      </c>
      <c r="D57" s="8" t="s">
        <v>102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588</v>
      </c>
      <c r="D58" s="5">
        <v>629</v>
      </c>
      <c r="E58" s="6">
        <f>IF(C58&gt;0,(D58-C58)/C58,"-")</f>
        <v>6.9727891156462579E-2</v>
      </c>
    </row>
    <row r="59" spans="2:5" ht="20.100000000000001" customHeight="1" thickBot="1" x14ac:dyDescent="0.25">
      <c r="B59" s="4" t="s">
        <v>41</v>
      </c>
      <c r="C59" s="5">
        <v>463</v>
      </c>
      <c r="D59" s="5">
        <v>448</v>
      </c>
      <c r="E59" s="6">
        <f t="shared" ref="E59:E63" si="5">IF(C59&gt;0,(D59-C59)/C59,"-")</f>
        <v>-3.2397408207343416E-2</v>
      </c>
    </row>
    <row r="60" spans="2:5" ht="20.100000000000001" customHeight="1" thickBot="1" x14ac:dyDescent="0.25">
      <c r="B60" s="4" t="s">
        <v>42</v>
      </c>
      <c r="C60" s="5">
        <v>79</v>
      </c>
      <c r="D60" s="5">
        <v>106</v>
      </c>
      <c r="E60" s="6">
        <f t="shared" si="5"/>
        <v>0.34177215189873417</v>
      </c>
    </row>
    <row r="61" spans="2:5" ht="20.100000000000001" customHeight="1" collapsed="1" thickBot="1" x14ac:dyDescent="0.25">
      <c r="B61" s="4" t="s">
        <v>98</v>
      </c>
      <c r="C61" s="6">
        <f>(C59+C60)/C58</f>
        <v>0.92176870748299322</v>
      </c>
      <c r="D61" s="6">
        <f>(D59+D60)/D58</f>
        <v>0.88076311605723367</v>
      </c>
      <c r="E61" s="6">
        <f t="shared" si="5"/>
        <v>-4.4485770771857218E-2</v>
      </c>
    </row>
    <row r="62" spans="2:5" ht="20.100000000000001" customHeight="1" thickBot="1" x14ac:dyDescent="0.25">
      <c r="B62" s="4" t="s">
        <v>39</v>
      </c>
      <c r="C62" s="6">
        <v>0.91865079365079361</v>
      </c>
      <c r="D62" s="6">
        <v>0.86990291262135921</v>
      </c>
      <c r="E62" s="6">
        <f t="shared" si="5"/>
        <v>-5.3064648032040897E-2</v>
      </c>
    </row>
    <row r="63" spans="2:5" ht="20.100000000000001" customHeight="1" thickBot="1" x14ac:dyDescent="0.25">
      <c r="B63" s="4" t="s">
        <v>40</v>
      </c>
      <c r="C63" s="6">
        <v>0.94047619047619047</v>
      </c>
      <c r="D63" s="6">
        <v>0.92982456140350878</v>
      </c>
      <c r="E63" s="6">
        <f t="shared" si="5"/>
        <v>-1.1325782811459012E-2</v>
      </c>
    </row>
    <row r="64" spans="2:5" ht="15" thickBot="1" x14ac:dyDescent="0.25">
      <c r="E64" s="6"/>
    </row>
    <row r="69" spans="2:10" ht="42.75" customHeight="1" thickBot="1" x14ac:dyDescent="0.25">
      <c r="C69" s="8" t="s">
        <v>103</v>
      </c>
      <c r="D69" s="8" t="s">
        <v>102</v>
      </c>
      <c r="E69" s="8" t="s">
        <v>99</v>
      </c>
    </row>
    <row r="70" spans="2:10" ht="20.100000000000001" customHeight="1" thickBot="1" x14ac:dyDescent="0.25">
      <c r="B70" s="4" t="s">
        <v>44</v>
      </c>
      <c r="C70" s="5">
        <v>1940</v>
      </c>
      <c r="D70" s="5">
        <v>1900</v>
      </c>
      <c r="E70" s="6">
        <f>IF(C70&gt;0,(D70-C70)/C70,"-")</f>
        <v>-2.0618556701030927E-2</v>
      </c>
    </row>
    <row r="71" spans="2:10" ht="20.100000000000001" customHeight="1" thickBot="1" x14ac:dyDescent="0.25">
      <c r="B71" s="4" t="s">
        <v>45</v>
      </c>
      <c r="C71" s="5">
        <v>895</v>
      </c>
      <c r="D71" s="5">
        <v>888</v>
      </c>
      <c r="E71" s="6">
        <f t="shared" ref="E71:E77" si="6">IF(C71&gt;0,(D71-C71)/C71,"-")</f>
        <v>-7.82122905027933E-3</v>
      </c>
    </row>
    <row r="72" spans="2:10" ht="20.100000000000001" customHeight="1" thickBot="1" x14ac:dyDescent="0.25">
      <c r="B72" s="4" t="s">
        <v>43</v>
      </c>
      <c r="C72" s="5">
        <v>2</v>
      </c>
      <c r="D72" s="5">
        <v>3</v>
      </c>
      <c r="E72" s="6">
        <f t="shared" si="6"/>
        <v>0.5</v>
      </c>
    </row>
    <row r="73" spans="2:10" ht="20.100000000000001" customHeight="1" thickBot="1" x14ac:dyDescent="0.25">
      <c r="B73" s="4" t="s">
        <v>46</v>
      </c>
      <c r="C73" s="5">
        <v>705</v>
      </c>
      <c r="D73" s="5">
        <v>593</v>
      </c>
      <c r="E73" s="6">
        <f t="shared" si="6"/>
        <v>-0.15886524822695036</v>
      </c>
    </row>
    <row r="74" spans="2:10" ht="20.100000000000001" customHeight="1" thickBot="1" x14ac:dyDescent="0.25">
      <c r="B74" s="4" t="s">
        <v>47</v>
      </c>
      <c r="C74" s="5">
        <v>165</v>
      </c>
      <c r="D74" s="5">
        <v>217</v>
      </c>
      <c r="E74" s="6">
        <f t="shared" si="6"/>
        <v>0.31515151515151513</v>
      </c>
    </row>
    <row r="75" spans="2:10" ht="20.100000000000001" customHeight="1" thickBot="1" x14ac:dyDescent="0.25">
      <c r="B75" s="4" t="s">
        <v>48</v>
      </c>
      <c r="C75" s="5">
        <v>173</v>
      </c>
      <c r="D75" s="5">
        <v>199</v>
      </c>
      <c r="E75" s="6">
        <f t="shared" si="6"/>
        <v>0.15028901734104047</v>
      </c>
    </row>
    <row r="76" spans="2:10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10" ht="20.100000000000001" customHeight="1" thickBot="1" x14ac:dyDescent="0.25">
      <c r="B77" s="4" t="s">
        <v>50</v>
      </c>
      <c r="C77" s="5">
        <v>0</v>
      </c>
      <c r="D77" s="5">
        <v>0</v>
      </c>
      <c r="E77" s="6" t="str">
        <f t="shared" si="6"/>
        <v>-</v>
      </c>
    </row>
    <row r="78" spans="2:10" x14ac:dyDescent="0.2">
      <c r="B78" s="22"/>
      <c r="C78" s="22"/>
      <c r="D78" s="22"/>
      <c r="E78" s="22"/>
      <c r="F78" s="22"/>
      <c r="G78" s="22"/>
      <c r="H78" s="22"/>
      <c r="I78" s="22"/>
      <c r="J78" s="22"/>
    </row>
    <row r="79" spans="2:10" x14ac:dyDescent="0.2">
      <c r="B79" s="22"/>
      <c r="C79" s="22"/>
      <c r="D79" s="22"/>
      <c r="E79" s="22"/>
      <c r="F79" s="22"/>
      <c r="G79" s="22"/>
      <c r="H79" s="22"/>
      <c r="I79" s="22"/>
      <c r="J79" s="22"/>
    </row>
    <row r="89" spans="2:5" ht="42.75" customHeight="1" thickBot="1" x14ac:dyDescent="0.25">
      <c r="C89" s="8" t="s">
        <v>103</v>
      </c>
      <c r="D89" s="8" t="s">
        <v>102</v>
      </c>
      <c r="E89" s="8" t="s">
        <v>99</v>
      </c>
    </row>
    <row r="90" spans="2:5" ht="29.25" thickBot="1" x14ac:dyDescent="0.25">
      <c r="B90" s="4" t="s">
        <v>51</v>
      </c>
      <c r="C90" s="5">
        <v>71</v>
      </c>
      <c r="D90" s="5">
        <v>81</v>
      </c>
      <c r="E90" s="6">
        <f>IF(C90&gt;0,(D90-C90)/C90,"-")</f>
        <v>0.14084507042253522</v>
      </c>
    </row>
    <row r="91" spans="2:5" ht="29.25" thickBot="1" x14ac:dyDescent="0.25">
      <c r="B91" s="4" t="s">
        <v>52</v>
      </c>
      <c r="C91" s="5">
        <v>44</v>
      </c>
      <c r="D91" s="5">
        <v>56</v>
      </c>
      <c r="E91" s="6">
        <f t="shared" ref="E91:E93" si="7">IF(C91&gt;0,(D91-C91)/C91,"-")</f>
        <v>0.27272727272727271</v>
      </c>
    </row>
    <row r="92" spans="2:5" ht="29.25" customHeight="1" thickBot="1" x14ac:dyDescent="0.25">
      <c r="B92" s="4" t="s">
        <v>53</v>
      </c>
      <c r="C92" s="5">
        <v>63</v>
      </c>
      <c r="D92" s="5">
        <v>58</v>
      </c>
      <c r="E92" s="6">
        <f t="shared" si="7"/>
        <v>-7.9365079365079361E-2</v>
      </c>
    </row>
    <row r="93" spans="2:5" ht="29.25" customHeight="1" thickBot="1" x14ac:dyDescent="0.25">
      <c r="B93" s="4" t="s">
        <v>54</v>
      </c>
      <c r="C93" s="6">
        <f>(C90+C91)/(C90+C91+C92)</f>
        <v>0.6460674157303371</v>
      </c>
      <c r="D93" s="6">
        <f>(D90+D91)/(D90+D91+D92)</f>
        <v>0.70256410256410251</v>
      </c>
      <c r="E93" s="6">
        <f t="shared" si="7"/>
        <v>8.7447045707915144E-2</v>
      </c>
    </row>
    <row r="99" spans="2:5" ht="42.75" customHeight="1" thickBot="1" x14ac:dyDescent="0.25">
      <c r="C99" s="8" t="s">
        <v>103</v>
      </c>
      <c r="D99" s="8" t="s">
        <v>102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178</v>
      </c>
      <c r="D100" s="5">
        <v>195</v>
      </c>
      <c r="E100" s="6">
        <f>IF(C100&gt;0,(D100-C100)/C100,"-")</f>
        <v>9.5505617977528087E-2</v>
      </c>
    </row>
    <row r="101" spans="2:5" ht="20.100000000000001" customHeight="1" thickBot="1" x14ac:dyDescent="0.25">
      <c r="B101" s="4" t="s">
        <v>41</v>
      </c>
      <c r="C101" s="5">
        <v>93</v>
      </c>
      <c r="D101" s="5">
        <v>113</v>
      </c>
      <c r="E101" s="6">
        <f t="shared" ref="E101:E105" si="8">IF(C101&gt;0,(D101-C101)/C101,"-")</f>
        <v>0.21505376344086022</v>
      </c>
    </row>
    <row r="102" spans="2:5" ht="20.100000000000001" customHeight="1" thickBot="1" x14ac:dyDescent="0.25">
      <c r="B102" s="4" t="s">
        <v>42</v>
      </c>
      <c r="C102" s="5">
        <v>22</v>
      </c>
      <c r="D102" s="5">
        <v>24</v>
      </c>
      <c r="E102" s="6">
        <f t="shared" si="8"/>
        <v>9.0909090909090912E-2</v>
      </c>
    </row>
    <row r="103" spans="2:5" ht="20.100000000000001" customHeight="1" thickBot="1" x14ac:dyDescent="0.25">
      <c r="B103" s="4" t="s">
        <v>98</v>
      </c>
      <c r="C103" s="6">
        <f>(C101+C102)/C100</f>
        <v>0.6460674157303371</v>
      </c>
      <c r="D103" s="6">
        <f>(D101+D102)/D100</f>
        <v>0.70256410256410251</v>
      </c>
      <c r="E103" s="6">
        <f t="shared" si="8"/>
        <v>8.7447045707915144E-2</v>
      </c>
    </row>
    <row r="104" spans="2:5" ht="20.100000000000001" customHeight="1" thickBot="1" x14ac:dyDescent="0.25">
      <c r="B104" s="4" t="s">
        <v>39</v>
      </c>
      <c r="C104" s="6">
        <v>0.6690647482014388</v>
      </c>
      <c r="D104" s="6">
        <v>0.69753086419753085</v>
      </c>
      <c r="E104" s="6">
        <f t="shared" si="8"/>
        <v>4.2546130359750495E-2</v>
      </c>
    </row>
    <row r="105" spans="2:5" ht="20.100000000000001" customHeight="1" thickBot="1" x14ac:dyDescent="0.25">
      <c r="B105" s="4" t="s">
        <v>40</v>
      </c>
      <c r="C105" s="6">
        <v>0.5641025641025641</v>
      </c>
      <c r="D105" s="6">
        <v>0.72727272727272729</v>
      </c>
      <c r="E105" s="6">
        <f t="shared" si="8"/>
        <v>0.28925619834710747</v>
      </c>
    </row>
    <row r="111" spans="2:5" ht="42.75" customHeight="1" thickBot="1" x14ac:dyDescent="0.25">
      <c r="C111" s="8" t="s">
        <v>103</v>
      </c>
      <c r="D111" s="8" t="s">
        <v>102</v>
      </c>
      <c r="E111" s="8" t="s">
        <v>99</v>
      </c>
    </row>
    <row r="112" spans="2:5" ht="15" thickBot="1" x14ac:dyDescent="0.25">
      <c r="B112" s="4" t="s">
        <v>55</v>
      </c>
      <c r="C112" s="5">
        <v>246</v>
      </c>
      <c r="D112" s="5">
        <v>247</v>
      </c>
      <c r="E112" s="6">
        <f>IF(C112&gt;0,(D112-C112)/C112,"-")</f>
        <v>4.0650406504065045E-3</v>
      </c>
    </row>
    <row r="113" spans="2:14" ht="15" thickBot="1" x14ac:dyDescent="0.25">
      <c r="B113" s="4" t="s">
        <v>56</v>
      </c>
      <c r="C113" s="5">
        <v>125</v>
      </c>
      <c r="D113" s="5">
        <v>142</v>
      </c>
      <c r="E113" s="6">
        <f t="shared" ref="E113:E114" si="9">IF(C113&gt;0,(D113-C113)/C113,"-")</f>
        <v>0.13600000000000001</v>
      </c>
    </row>
    <row r="114" spans="2:14" ht="15" thickBot="1" x14ac:dyDescent="0.25">
      <c r="B114" s="4" t="s">
        <v>57</v>
      </c>
      <c r="C114" s="5">
        <v>121</v>
      </c>
      <c r="D114" s="5">
        <v>105</v>
      </c>
      <c r="E114" s="6">
        <f t="shared" si="9"/>
        <v>-0.13223140495867769</v>
      </c>
    </row>
    <row r="115" spans="2:14" s="22" customFormat="1" x14ac:dyDescent="0.2"/>
    <row r="116" spans="2:14" x14ac:dyDescent="0.2">
      <c r="B116" s="9"/>
      <c r="C116" s="9"/>
      <c r="D116" s="9"/>
      <c r="E116" s="9"/>
      <c r="F116" s="9"/>
      <c r="G116" s="9"/>
      <c r="H116" s="9"/>
      <c r="I116" s="9"/>
      <c r="J116" s="9"/>
    </row>
    <row r="126" spans="2:14" ht="26.25" customHeight="1" thickBot="1" x14ac:dyDescent="0.25">
      <c r="C126" s="28" t="s">
        <v>103</v>
      </c>
      <c r="D126" s="29"/>
      <c r="E126" s="29"/>
      <c r="F126" s="30"/>
      <c r="G126" s="28" t="s">
        <v>102</v>
      </c>
      <c r="H126" s="29"/>
      <c r="I126" s="29"/>
      <c r="J126" s="30"/>
      <c r="K126" s="31" t="s">
        <v>58</v>
      </c>
      <c r="L126" s="32"/>
      <c r="M126" s="32"/>
      <c r="N126" s="32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1</v>
      </c>
      <c r="D128" s="10">
        <v>1</v>
      </c>
      <c r="E128" s="10">
        <v>1</v>
      </c>
      <c r="F128" s="10">
        <v>3</v>
      </c>
      <c r="G128" s="10">
        <v>0</v>
      </c>
      <c r="H128" s="10">
        <v>0</v>
      </c>
      <c r="I128" s="10">
        <v>0</v>
      </c>
      <c r="J128" s="10">
        <v>0</v>
      </c>
      <c r="K128" s="6">
        <f>IF(C128=0,"-",(G128-C128)/C128)</f>
        <v>-1</v>
      </c>
      <c r="L128" s="6">
        <f t="shared" ref="L128:N133" si="10">IF(D128=0,"-",(H128-D128)/D128)</f>
        <v>-1</v>
      </c>
      <c r="M128" s="6">
        <f t="shared" si="10"/>
        <v>-1</v>
      </c>
      <c r="N128" s="6">
        <f t="shared" si="10"/>
        <v>-1</v>
      </c>
    </row>
    <row r="129" spans="2:14" ht="15" thickBot="1" x14ac:dyDescent="0.25">
      <c r="B129" s="4" t="s">
        <v>64</v>
      </c>
      <c r="C129" s="10">
        <v>0</v>
      </c>
      <c r="D129" s="10">
        <v>0</v>
      </c>
      <c r="E129" s="10">
        <v>0</v>
      </c>
      <c r="F129" s="10">
        <v>0</v>
      </c>
      <c r="G129" s="10">
        <v>2</v>
      </c>
      <c r="H129" s="10">
        <v>0</v>
      </c>
      <c r="I129" s="10">
        <v>0</v>
      </c>
      <c r="J129" s="10">
        <v>2</v>
      </c>
      <c r="K129" s="6" t="str">
        <f t="shared" ref="K129:K133" si="11">IF(C129=0,"-",(G129-C129)/C129)</f>
        <v>-</v>
      </c>
      <c r="L129" s="6" t="str">
        <f t="shared" si="10"/>
        <v>-</v>
      </c>
      <c r="M129" s="6" t="str">
        <f t="shared" si="10"/>
        <v>-</v>
      </c>
      <c r="N129" s="6" t="str">
        <f t="shared" si="10"/>
        <v>-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1</v>
      </c>
      <c r="D133" s="10">
        <v>1</v>
      </c>
      <c r="E133" s="10">
        <v>1</v>
      </c>
      <c r="F133" s="10">
        <v>3</v>
      </c>
      <c r="G133" s="10">
        <v>2</v>
      </c>
      <c r="H133" s="10">
        <v>0</v>
      </c>
      <c r="I133" s="10">
        <v>0</v>
      </c>
      <c r="J133" s="10">
        <v>2</v>
      </c>
      <c r="K133" s="6">
        <f t="shared" si="11"/>
        <v>1</v>
      </c>
      <c r="L133" s="6">
        <f t="shared" si="10"/>
        <v>-1</v>
      </c>
      <c r="M133" s="6">
        <f t="shared" si="10"/>
        <v>-1</v>
      </c>
      <c r="N133" s="6">
        <f t="shared" si="10"/>
        <v>-0.33333333333333331</v>
      </c>
    </row>
    <row r="134" spans="2:14" ht="15" thickBot="1" x14ac:dyDescent="0.25">
      <c r="B134" s="4" t="s">
        <v>36</v>
      </c>
      <c r="C134" s="6">
        <f>IF(C128=0,"-",C128/(C128+C129))</f>
        <v>1</v>
      </c>
      <c r="D134" s="6">
        <f>IF(D128=0,"-",D128/(D128+D129))</f>
        <v>1</v>
      </c>
      <c r="E134" s="6">
        <f t="shared" ref="E134:J134" si="12">IF(E128=0,"-",E128/(E128+E129))</f>
        <v>1</v>
      </c>
      <c r="F134" s="6">
        <f t="shared" si="12"/>
        <v>1</v>
      </c>
      <c r="G134" s="6" t="str">
        <f t="shared" si="12"/>
        <v>-</v>
      </c>
      <c r="H134" s="6" t="str">
        <f t="shared" si="12"/>
        <v>-</v>
      </c>
      <c r="I134" s="6" t="str">
        <f t="shared" si="12"/>
        <v>-</v>
      </c>
      <c r="J134" s="6" t="str">
        <f t="shared" si="12"/>
        <v>-</v>
      </c>
      <c r="K134" s="6" t="str">
        <f>IF(OR(C134="-",G134="-"),"-",(G134-C134)/C134)</f>
        <v>-</v>
      </c>
      <c r="L134" s="6" t="str">
        <f t="shared" ref="L134:N135" si="13">IF(OR(D134="-",H134="-"),"-",(H134-D134)/D134)</f>
        <v>-</v>
      </c>
      <c r="M134" s="6" t="str">
        <f t="shared" si="13"/>
        <v>-</v>
      </c>
      <c r="N134" s="6" t="str">
        <f t="shared" si="13"/>
        <v>-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8" t="s">
        <v>103</v>
      </c>
      <c r="D141" s="29"/>
      <c r="E141" s="29"/>
      <c r="F141" s="30"/>
      <c r="G141" s="28" t="s">
        <v>102</v>
      </c>
      <c r="H141" s="29"/>
      <c r="I141" s="29"/>
      <c r="J141" s="30"/>
      <c r="K141" s="31" t="s">
        <v>58</v>
      </c>
      <c r="L141" s="32"/>
      <c r="M141" s="32"/>
      <c r="N141" s="32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4</v>
      </c>
      <c r="D143" s="10">
        <v>0</v>
      </c>
      <c r="E143" s="10">
        <v>1</v>
      </c>
      <c r="F143" s="10">
        <v>5</v>
      </c>
      <c r="G143" s="10">
        <v>9</v>
      </c>
      <c r="H143" s="10">
        <v>0</v>
      </c>
      <c r="I143" s="10">
        <v>9</v>
      </c>
      <c r="J143" s="10">
        <v>18</v>
      </c>
      <c r="K143" s="6">
        <f>IF(C143=0,"-",(G143-C143)/C143)</f>
        <v>1.25</v>
      </c>
      <c r="L143" s="6" t="str">
        <f t="shared" ref="L143:N147" si="15">IF(D143=0,"-",(H143-D143)/D143)</f>
        <v>-</v>
      </c>
      <c r="M143" s="6">
        <f t="shared" si="15"/>
        <v>8</v>
      </c>
      <c r="N143" s="6">
        <f t="shared" si="15"/>
        <v>2.6</v>
      </c>
    </row>
    <row r="144" spans="2:14" ht="15" thickBot="1" x14ac:dyDescent="0.25">
      <c r="B144" s="4" t="s">
        <v>72</v>
      </c>
      <c r="C144" s="10">
        <v>0</v>
      </c>
      <c r="D144" s="10">
        <v>0</v>
      </c>
      <c r="E144" s="10">
        <v>0</v>
      </c>
      <c r="F144" s="10">
        <v>0</v>
      </c>
      <c r="G144" s="10">
        <v>2</v>
      </c>
      <c r="H144" s="10">
        <v>0</v>
      </c>
      <c r="I144" s="10">
        <v>2</v>
      </c>
      <c r="J144" s="10">
        <v>4</v>
      </c>
      <c r="K144" s="6" t="str">
        <f t="shared" ref="K144:K147" si="16">IF(C144=0,"-",(G144-C144)/C144)</f>
        <v>-</v>
      </c>
      <c r="L144" s="6" t="str">
        <f t="shared" si="15"/>
        <v>-</v>
      </c>
      <c r="M144" s="6" t="str">
        <f t="shared" si="15"/>
        <v>-</v>
      </c>
      <c r="N144" s="6" t="str">
        <f t="shared" si="15"/>
        <v>-</v>
      </c>
    </row>
    <row r="145" spans="2:14" ht="15" thickBot="1" x14ac:dyDescent="0.25">
      <c r="B145" s="4" t="s">
        <v>73</v>
      </c>
      <c r="C145" s="10">
        <v>27</v>
      </c>
      <c r="D145" s="10">
        <v>0</v>
      </c>
      <c r="E145" s="10">
        <v>8</v>
      </c>
      <c r="F145" s="10">
        <v>35</v>
      </c>
      <c r="G145" s="10">
        <v>58</v>
      </c>
      <c r="H145" s="10">
        <v>0</v>
      </c>
      <c r="I145" s="10">
        <v>34</v>
      </c>
      <c r="J145" s="10">
        <v>92</v>
      </c>
      <c r="K145" s="6">
        <f t="shared" si="16"/>
        <v>1.1481481481481481</v>
      </c>
      <c r="L145" s="6" t="str">
        <f t="shared" si="15"/>
        <v>-</v>
      </c>
      <c r="M145" s="6">
        <f t="shared" si="15"/>
        <v>3.25</v>
      </c>
      <c r="N145" s="6">
        <f t="shared" si="15"/>
        <v>1.6285714285714286</v>
      </c>
    </row>
    <row r="146" spans="2:14" ht="15" thickBot="1" x14ac:dyDescent="0.25">
      <c r="B146" s="4" t="s">
        <v>74</v>
      </c>
      <c r="C146" s="10">
        <v>0</v>
      </c>
      <c r="D146" s="10">
        <v>0</v>
      </c>
      <c r="E146" s="10">
        <v>0</v>
      </c>
      <c r="F146" s="10">
        <v>0</v>
      </c>
      <c r="G146" s="10">
        <v>0</v>
      </c>
      <c r="H146" s="10">
        <v>0</v>
      </c>
      <c r="I146" s="10">
        <v>5</v>
      </c>
      <c r="J146" s="10">
        <v>5</v>
      </c>
      <c r="K146" s="6" t="str">
        <f t="shared" si="16"/>
        <v>-</v>
      </c>
      <c r="L146" s="6" t="str">
        <f t="shared" si="15"/>
        <v>-</v>
      </c>
      <c r="M146" s="6" t="str">
        <f t="shared" si="15"/>
        <v>-</v>
      </c>
      <c r="N146" s="6" t="str">
        <f t="shared" si="15"/>
        <v>-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6" t="str">
        <f t="shared" si="16"/>
        <v>-</v>
      </c>
      <c r="L147" s="6" t="str">
        <f t="shared" si="15"/>
        <v>-</v>
      </c>
      <c r="M147" s="6" t="str">
        <f t="shared" si="15"/>
        <v>-</v>
      </c>
      <c r="N147" s="6" t="str">
        <f t="shared" si="15"/>
        <v>-</v>
      </c>
    </row>
    <row r="148" spans="2:14" ht="15" thickBot="1" x14ac:dyDescent="0.25">
      <c r="B148" s="7" t="s">
        <v>68</v>
      </c>
      <c r="C148" s="10">
        <v>31</v>
      </c>
      <c r="D148" s="10">
        <v>0</v>
      </c>
      <c r="E148" s="10">
        <v>9</v>
      </c>
      <c r="F148" s="10">
        <v>40</v>
      </c>
      <c r="G148" s="10">
        <v>69</v>
      </c>
      <c r="H148" s="10">
        <v>0</v>
      </c>
      <c r="I148" s="10">
        <v>50</v>
      </c>
      <c r="J148" s="10">
        <v>119</v>
      </c>
      <c r="K148" s="6"/>
      <c r="L148" s="6"/>
      <c r="M148" s="6"/>
      <c r="N148" s="6"/>
    </row>
    <row r="149" spans="2:14" ht="29.25" thickBot="1" x14ac:dyDescent="0.25">
      <c r="B149" s="7" t="s">
        <v>76</v>
      </c>
      <c r="C149" s="6">
        <f t="shared" ref="C149:J150" si="17">IF(C143=0,"-",(C143/(C143+C145)))</f>
        <v>0.12903225806451613</v>
      </c>
      <c r="D149" s="6" t="str">
        <f t="shared" si="17"/>
        <v>-</v>
      </c>
      <c r="E149" s="6">
        <f t="shared" si="17"/>
        <v>0.1111111111111111</v>
      </c>
      <c r="F149" s="6">
        <f t="shared" si="17"/>
        <v>0.125</v>
      </c>
      <c r="G149" s="6">
        <f t="shared" si="17"/>
        <v>0.13432835820895522</v>
      </c>
      <c r="H149" s="6" t="str">
        <f t="shared" si="17"/>
        <v>-</v>
      </c>
      <c r="I149" s="6">
        <f t="shared" si="17"/>
        <v>0.20930232558139536</v>
      </c>
      <c r="J149" s="6">
        <f t="shared" si="17"/>
        <v>0.16363636363636364</v>
      </c>
      <c r="K149" s="6">
        <f>IF(OR(C149="-",G149="-"),"-",(G149-C149)/C149)</f>
        <v>4.1044776119403006E-2</v>
      </c>
      <c r="L149" s="6" t="str">
        <f t="shared" ref="L149:N150" si="18">IF(OR(D149="-",H149="-"),"-",(H149-D149)/D149)</f>
        <v>-</v>
      </c>
      <c r="M149" s="6">
        <f t="shared" si="18"/>
        <v>0.88372093023255838</v>
      </c>
      <c r="N149" s="6">
        <f t="shared" si="18"/>
        <v>0.30909090909090908</v>
      </c>
    </row>
    <row r="150" spans="2:14" ht="29.25" thickBot="1" x14ac:dyDescent="0.25">
      <c r="B150" s="7" t="s">
        <v>77</v>
      </c>
      <c r="C150" s="6" t="str">
        <f t="shared" si="17"/>
        <v>-</v>
      </c>
      <c r="D150" s="6" t="str">
        <f t="shared" si="17"/>
        <v>-</v>
      </c>
      <c r="E150" s="6" t="str">
        <f t="shared" si="17"/>
        <v>-</v>
      </c>
      <c r="F150" s="6" t="str">
        <f t="shared" si="17"/>
        <v>-</v>
      </c>
      <c r="G150" s="6">
        <f t="shared" si="17"/>
        <v>1</v>
      </c>
      <c r="H150" s="6" t="str">
        <f t="shared" si="17"/>
        <v>-</v>
      </c>
      <c r="I150" s="6">
        <f t="shared" si="17"/>
        <v>0.2857142857142857</v>
      </c>
      <c r="J150" s="6">
        <f t="shared" si="17"/>
        <v>0.44444444444444442</v>
      </c>
      <c r="K150" s="6" t="str">
        <f>IF(OR(C150="-",G150="-"),"-",(G150-C150)/C150)</f>
        <v>-</v>
      </c>
      <c r="L150" s="6" t="str">
        <f t="shared" si="18"/>
        <v>-</v>
      </c>
      <c r="M150" s="6" t="str">
        <f t="shared" si="18"/>
        <v>-</v>
      </c>
      <c r="N150" s="6" t="str">
        <f t="shared" si="18"/>
        <v>-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102</v>
      </c>
      <c r="E156" s="8" t="s">
        <v>99</v>
      </c>
    </row>
    <row r="157" spans="2:14" ht="15" thickBot="1" x14ac:dyDescent="0.25">
      <c r="B157" s="4" t="s">
        <v>94</v>
      </c>
      <c r="C157" s="19">
        <v>27</v>
      </c>
      <c r="D157" s="19">
        <v>58</v>
      </c>
      <c r="E157" s="18">
        <f>IF(C157=0,"-",(D157-C157)/C157)</f>
        <v>1.1481481481481481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4</v>
      </c>
      <c r="D158" s="19">
        <v>10</v>
      </c>
      <c r="E158" s="18">
        <f t="shared" ref="E158:E159" si="19">IF(C158=0,"-",(D158-C158)/C158)</f>
        <v>1.5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0</v>
      </c>
      <c r="D159" s="19">
        <v>1</v>
      </c>
      <c r="E159" s="18" t="str">
        <f t="shared" si="19"/>
        <v>-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0.87096774193548387</v>
      </c>
      <c r="D160" s="18">
        <f>IF(D157=0,"-",D157/(D157+D158+D159))</f>
        <v>0.84057971014492749</v>
      </c>
      <c r="E160" s="18">
        <f>IF(OR(C160="-",D160="-"),"-",(D160-C160)/C160)</f>
        <v>-3.4889962426194361E-2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102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3</v>
      </c>
      <c r="D166" s="5">
        <v>2</v>
      </c>
      <c r="E166" s="6">
        <f>IF(C166=0,"-",(D166-C166)/C166)</f>
        <v>-0.33333333333333331</v>
      </c>
    </row>
    <row r="167" spans="2:14" ht="20.100000000000001" customHeight="1" thickBot="1" x14ac:dyDescent="0.25">
      <c r="B167" s="4" t="s">
        <v>41</v>
      </c>
      <c r="C167" s="5">
        <v>3</v>
      </c>
      <c r="D167" s="5">
        <v>0</v>
      </c>
      <c r="E167" s="6">
        <f t="shared" ref="E167:E168" si="20">IF(C167=0,"-",(D167-C167)/C167)</f>
        <v>-1</v>
      </c>
    </row>
    <row r="168" spans="2:14" ht="20.100000000000001" customHeight="1" thickBot="1" x14ac:dyDescent="0.25">
      <c r="B168" s="4" t="s">
        <v>42</v>
      </c>
      <c r="C168" s="5">
        <v>0</v>
      </c>
      <c r="D168" s="5">
        <v>0</v>
      </c>
      <c r="E168" s="6" t="str">
        <f t="shared" si="20"/>
        <v>-</v>
      </c>
    </row>
    <row r="169" spans="2:14" ht="20.100000000000001" customHeight="1" thickBot="1" x14ac:dyDescent="0.25">
      <c r="B169" s="4" t="s">
        <v>98</v>
      </c>
      <c r="C169" s="6">
        <f>IF(C166=0,"-",(C167+C168)/C166)</f>
        <v>1</v>
      </c>
      <c r="D169" s="6">
        <f>IF(D166=0,"-",(D167+D168)/D166)</f>
        <v>0</v>
      </c>
      <c r="E169" s="6">
        <f t="shared" ref="E169:E171" si="21">IF(OR(C169="-",D169="-"),"-",(D169-C169)/C169)</f>
        <v>-1</v>
      </c>
    </row>
    <row r="170" spans="2:14" ht="20.100000000000001" customHeight="1" thickBot="1" x14ac:dyDescent="0.25">
      <c r="B170" s="4" t="s">
        <v>39</v>
      </c>
      <c r="C170" s="6">
        <v>1</v>
      </c>
      <c r="D170" s="6" t="s">
        <v>104</v>
      </c>
      <c r="E170" s="6" t="str">
        <f t="shared" si="21"/>
        <v>-</v>
      </c>
    </row>
    <row r="171" spans="2:14" ht="20.100000000000001" customHeight="1" thickBot="1" x14ac:dyDescent="0.25">
      <c r="B171" s="4" t="s">
        <v>40</v>
      </c>
      <c r="C171" s="6" t="s">
        <v>104</v>
      </c>
      <c r="D171" s="6" t="s">
        <v>104</v>
      </c>
      <c r="E171" s="6" t="str">
        <f t="shared" si="21"/>
        <v>-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102</v>
      </c>
      <c r="E177" s="8" t="s">
        <v>99</v>
      </c>
    </row>
    <row r="178" spans="2:8" ht="15" thickBot="1" x14ac:dyDescent="0.25">
      <c r="B178" s="15" t="s">
        <v>81</v>
      </c>
      <c r="C178" s="5">
        <v>2</v>
      </c>
      <c r="D178" s="5">
        <v>5</v>
      </c>
      <c r="E178" s="6">
        <f>IF(C178=0,"-",(D178-C178)/C178)</f>
        <v>1.5</v>
      </c>
      <c r="H178" s="13"/>
    </row>
    <row r="179" spans="2:8" ht="15" thickBot="1" x14ac:dyDescent="0.25">
      <c r="B179" s="4" t="s">
        <v>43</v>
      </c>
      <c r="C179" s="5">
        <v>1</v>
      </c>
      <c r="D179" s="5">
        <v>3</v>
      </c>
      <c r="E179" s="6">
        <f t="shared" ref="E179:E185" si="22">IF(C179=0,"-",(D179-C179)/C179)</f>
        <v>2</v>
      </c>
      <c r="H179" s="13"/>
    </row>
    <row r="180" spans="2:8" ht="15" thickBot="1" x14ac:dyDescent="0.25">
      <c r="B180" s="4" t="s">
        <v>47</v>
      </c>
      <c r="C180" s="5">
        <v>0</v>
      </c>
      <c r="D180" s="5">
        <v>2</v>
      </c>
      <c r="E180" s="6" t="str">
        <f t="shared" si="22"/>
        <v>-</v>
      </c>
      <c r="H180" s="13"/>
    </row>
    <row r="181" spans="2:8" ht="15" thickBot="1" x14ac:dyDescent="0.25">
      <c r="B181" s="4" t="s">
        <v>78</v>
      </c>
      <c r="C181" s="5">
        <v>1</v>
      </c>
      <c r="D181" s="5">
        <v>0</v>
      </c>
      <c r="E181" s="6">
        <f t="shared" si="22"/>
        <v>-1</v>
      </c>
      <c r="H181" s="13"/>
    </row>
    <row r="182" spans="2:8" ht="15" thickBot="1" x14ac:dyDescent="0.25">
      <c r="B182" s="15" t="s">
        <v>79</v>
      </c>
      <c r="C182" s="5">
        <v>41</v>
      </c>
      <c r="D182" s="5">
        <v>116</v>
      </c>
      <c r="E182" s="6">
        <f t="shared" si="22"/>
        <v>1.8292682926829269</v>
      </c>
      <c r="H182" s="13"/>
    </row>
    <row r="183" spans="2:8" ht="15" thickBot="1" x14ac:dyDescent="0.25">
      <c r="B183" s="4" t="s">
        <v>47</v>
      </c>
      <c r="C183" s="5">
        <v>33</v>
      </c>
      <c r="D183" s="5">
        <v>63</v>
      </c>
      <c r="E183" s="6">
        <f t="shared" si="22"/>
        <v>0.90909090909090906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2"/>
        <v>-</v>
      </c>
      <c r="H184" s="13"/>
    </row>
    <row r="185" spans="2:8" ht="15" thickBot="1" x14ac:dyDescent="0.25">
      <c r="B185" s="4" t="s">
        <v>80</v>
      </c>
      <c r="C185" s="5">
        <v>8</v>
      </c>
      <c r="D185" s="5">
        <v>53</v>
      </c>
      <c r="E185" s="6">
        <f t="shared" si="22"/>
        <v>5.625</v>
      </c>
      <c r="H185" s="13"/>
    </row>
    <row r="186" spans="2:8" s="22" customFormat="1" x14ac:dyDescent="0.2"/>
    <row r="187" spans="2:8" s="22" customFormat="1" x14ac:dyDescent="0.2"/>
    <row r="196" spans="2:5" ht="42.75" customHeight="1" thickBot="1" x14ac:dyDescent="0.25">
      <c r="C196" s="8" t="s">
        <v>103</v>
      </c>
      <c r="D196" s="8" t="s">
        <v>102</v>
      </c>
      <c r="E196" s="8" t="s">
        <v>99</v>
      </c>
    </row>
    <row r="197" spans="2:5" ht="15" thickBot="1" x14ac:dyDescent="0.25">
      <c r="B197" s="4" t="s">
        <v>82</v>
      </c>
      <c r="C197" s="5">
        <v>11</v>
      </c>
      <c r="D197" s="5">
        <v>6</v>
      </c>
      <c r="E197" s="6">
        <f t="shared" ref="E197:E200" si="23">IF(C197=0,"-",(D197-C197)/C197)</f>
        <v>-0.45454545454545453</v>
      </c>
    </row>
    <row r="198" spans="2:5" ht="15" thickBot="1" x14ac:dyDescent="0.25">
      <c r="B198" s="4" t="s">
        <v>83</v>
      </c>
      <c r="C198" s="5">
        <v>0</v>
      </c>
      <c r="D198" s="5">
        <v>0</v>
      </c>
      <c r="E198" s="6" t="str">
        <f t="shared" si="23"/>
        <v>-</v>
      </c>
    </row>
    <row r="199" spans="2:5" ht="15" thickBot="1" x14ac:dyDescent="0.25">
      <c r="B199" s="4" t="s">
        <v>84</v>
      </c>
      <c r="C199" s="5">
        <v>11</v>
      </c>
      <c r="D199" s="5">
        <v>6</v>
      </c>
      <c r="E199" s="6">
        <f t="shared" si="23"/>
        <v>-0.45454545454545453</v>
      </c>
    </row>
    <row r="200" spans="2:5" ht="15" thickBot="1" x14ac:dyDescent="0.25">
      <c r="B200" s="4" t="s">
        <v>85</v>
      </c>
      <c r="C200" s="5">
        <v>11</v>
      </c>
      <c r="D200" s="5">
        <v>6</v>
      </c>
      <c r="E200" s="6">
        <f t="shared" si="23"/>
        <v>-0.45454545454545453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102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4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11</v>
      </c>
      <c r="D208" s="5">
        <v>6</v>
      </c>
      <c r="E208" s="6">
        <f t="shared" si="24"/>
        <v>-0.45454545454545453</v>
      </c>
    </row>
    <row r="209" spans="2:5" ht="20.100000000000001" customHeight="1" thickBot="1" x14ac:dyDescent="0.25">
      <c r="B209" s="17" t="s">
        <v>86</v>
      </c>
      <c r="C209" s="5">
        <v>8</v>
      </c>
      <c r="D209" s="5">
        <v>6</v>
      </c>
      <c r="E209" s="6">
        <f t="shared" si="24"/>
        <v>-0.25</v>
      </c>
    </row>
    <row r="210" spans="2:5" ht="20.100000000000001" customHeight="1" thickBot="1" x14ac:dyDescent="0.25">
      <c r="B210" s="17" t="s">
        <v>87</v>
      </c>
      <c r="C210" s="5">
        <v>3</v>
      </c>
      <c r="D210" s="5">
        <v>0</v>
      </c>
      <c r="E210" s="6">
        <f t="shared" si="24"/>
        <v>-1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0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0</v>
      </c>
      <c r="E213" s="6" t="str">
        <f t="shared" ref="E213:E214" si="25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5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102</v>
      </c>
      <c r="E220" s="8" t="s">
        <v>99</v>
      </c>
    </row>
    <row r="221" spans="2:5" ht="15" thickBot="1" x14ac:dyDescent="0.25">
      <c r="B221" s="16" t="s">
        <v>91</v>
      </c>
      <c r="C221" s="5">
        <v>6</v>
      </c>
      <c r="D221" s="5">
        <v>9</v>
      </c>
      <c r="E221" s="6">
        <f t="shared" ref="E221:E223" si="26">IF(C221=0,"-",(D221-C221)/C221)</f>
        <v>0.5</v>
      </c>
    </row>
    <row r="222" spans="2:5" ht="15" thickBot="1" x14ac:dyDescent="0.25">
      <c r="B222" s="16" t="s">
        <v>92</v>
      </c>
      <c r="C222" s="5">
        <v>11</v>
      </c>
      <c r="D222" s="5">
        <v>6</v>
      </c>
      <c r="E222" s="6">
        <f t="shared" si="26"/>
        <v>-0.45454545454545453</v>
      </c>
    </row>
    <row r="223" spans="2:5" ht="15" thickBot="1" x14ac:dyDescent="0.25">
      <c r="B223" s="16" t="s">
        <v>93</v>
      </c>
      <c r="C223" s="5">
        <v>3</v>
      </c>
      <c r="D223" s="5">
        <v>5</v>
      </c>
      <c r="E223" s="6">
        <f t="shared" si="26"/>
        <v>0.66666666666666663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1º Trimestre 2021</v>
      </c>
    </row>
    <row r="13" spans="1:5" ht="42.75" customHeight="1" thickBot="1" x14ac:dyDescent="0.25">
      <c r="C13" s="8" t="s">
        <v>103</v>
      </c>
      <c r="D13" s="8" t="s">
        <v>102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453</v>
      </c>
      <c r="D14" s="5">
        <v>383</v>
      </c>
      <c r="E14" s="6">
        <f>IF(C14&gt;0,(D14-C14)/C14)</f>
        <v>-0.1545253863134658</v>
      </c>
    </row>
    <row r="15" spans="1:5" ht="20.100000000000001" customHeight="1" thickBot="1" x14ac:dyDescent="0.25">
      <c r="B15" s="4" t="s">
        <v>17</v>
      </c>
      <c r="C15" s="5">
        <v>453</v>
      </c>
      <c r="D15" s="5">
        <v>383</v>
      </c>
      <c r="E15" s="6">
        <f t="shared" ref="E15:E25" si="0">IF(C15&gt;0,(D15-C15)/C15)</f>
        <v>-0.1545253863134658</v>
      </c>
    </row>
    <row r="16" spans="1:5" ht="20.100000000000001" customHeight="1" thickBot="1" x14ac:dyDescent="0.25">
      <c r="B16" s="4" t="s">
        <v>18</v>
      </c>
      <c r="C16" s="5">
        <v>340</v>
      </c>
      <c r="D16" s="5">
        <v>291</v>
      </c>
      <c r="E16" s="6">
        <f t="shared" si="0"/>
        <v>-0.14411764705882352</v>
      </c>
    </row>
    <row r="17" spans="2:5" ht="20.100000000000001" customHeight="1" thickBot="1" x14ac:dyDescent="0.25">
      <c r="B17" s="4" t="s">
        <v>19</v>
      </c>
      <c r="C17" s="5">
        <v>113</v>
      </c>
      <c r="D17" s="5">
        <v>92</v>
      </c>
      <c r="E17" s="6">
        <f t="shared" si="0"/>
        <v>-0.18584070796460178</v>
      </c>
    </row>
    <row r="18" spans="2:5" ht="20.100000000000001" customHeight="1" thickBot="1" x14ac:dyDescent="0.25">
      <c r="B18" s="4" t="s">
        <v>100</v>
      </c>
      <c r="C18" s="5">
        <v>1</v>
      </c>
      <c r="D18" s="5">
        <v>0</v>
      </c>
      <c r="E18" s="6">
        <f>IF(C18=0,"-",(D18-C18)/C18)</f>
        <v>-1</v>
      </c>
    </row>
    <row r="19" spans="2:5" ht="20.100000000000001" customHeight="1" thickBot="1" x14ac:dyDescent="0.25">
      <c r="B19" s="4" t="s">
        <v>101</v>
      </c>
      <c r="C19" s="5">
        <v>0</v>
      </c>
      <c r="D19" s="5">
        <v>1</v>
      </c>
      <c r="E19" s="6" t="str">
        <f>IF(C19=0,"-",(D19-C19)/C19)</f>
        <v>-</v>
      </c>
    </row>
    <row r="20" spans="2:5" ht="20.100000000000001" customHeight="1" thickBot="1" x14ac:dyDescent="0.25">
      <c r="B20" s="4" t="s">
        <v>20</v>
      </c>
      <c r="C20" s="6">
        <f>C17/C15</f>
        <v>0.24944812362030905</v>
      </c>
      <c r="D20" s="6">
        <f>D17/D15</f>
        <v>0.24020887728459531</v>
      </c>
      <c r="E20" s="6">
        <f t="shared" si="0"/>
        <v>-3.7038748584763935E-2</v>
      </c>
    </row>
    <row r="21" spans="2:5" ht="30" customHeight="1" thickBot="1" x14ac:dyDescent="0.25">
      <c r="B21" s="4" t="s">
        <v>23</v>
      </c>
      <c r="C21" s="5">
        <v>29</v>
      </c>
      <c r="D21" s="5">
        <v>38</v>
      </c>
      <c r="E21" s="6">
        <f t="shared" si="0"/>
        <v>0.31034482758620691</v>
      </c>
    </row>
    <row r="22" spans="2:5" ht="20.100000000000001" customHeight="1" thickBot="1" x14ac:dyDescent="0.25">
      <c r="B22" s="4" t="s">
        <v>24</v>
      </c>
      <c r="C22" s="5">
        <v>19</v>
      </c>
      <c r="D22" s="5">
        <v>33</v>
      </c>
      <c r="E22" s="6">
        <f t="shared" si="0"/>
        <v>0.73684210526315785</v>
      </c>
    </row>
    <row r="23" spans="2:5" ht="20.100000000000001" customHeight="1" thickBot="1" x14ac:dyDescent="0.25">
      <c r="B23" s="4" t="s">
        <v>25</v>
      </c>
      <c r="C23" s="5">
        <v>10</v>
      </c>
      <c r="D23" s="5">
        <v>5</v>
      </c>
      <c r="E23" s="6">
        <f t="shared" si="0"/>
        <v>-0.5</v>
      </c>
    </row>
    <row r="24" spans="2:5" ht="20.100000000000001" customHeight="1" thickBot="1" x14ac:dyDescent="0.25">
      <c r="B24" s="4" t="s">
        <v>21</v>
      </c>
      <c r="C24" s="6">
        <f>C23/C21</f>
        <v>0.34482758620689657</v>
      </c>
      <c r="D24" s="6">
        <f t="shared" ref="D24" si="1">D23/D21</f>
        <v>0.13157894736842105</v>
      </c>
      <c r="E24" s="6">
        <f t="shared" si="0"/>
        <v>-0.61842105263157898</v>
      </c>
    </row>
    <row r="25" spans="2:5" ht="20.100000000000001" customHeight="1" thickBot="1" x14ac:dyDescent="0.25">
      <c r="B25" s="7" t="s">
        <v>26</v>
      </c>
      <c r="C25" s="6">
        <v>0.15082604729212307</v>
      </c>
      <c r="D25" s="6">
        <v>0.12723238014244712</v>
      </c>
      <c r="E25" s="6">
        <f t="shared" si="0"/>
        <v>-0.15642965902288242</v>
      </c>
    </row>
    <row r="33" spans="2:5" ht="42.75" customHeight="1" thickBot="1" x14ac:dyDescent="0.25">
      <c r="C33" s="8" t="s">
        <v>103</v>
      </c>
      <c r="D33" s="8" t="s">
        <v>102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71</v>
      </c>
      <c r="D34" s="5">
        <v>63</v>
      </c>
      <c r="E34" s="6">
        <f>IF(C34&gt;0,(D34-C34)/C34,"-")</f>
        <v>-0.11267605633802817</v>
      </c>
    </row>
    <row r="35" spans="2:5" ht="20.100000000000001" customHeight="1" thickBot="1" x14ac:dyDescent="0.25">
      <c r="B35" s="4" t="s">
        <v>29</v>
      </c>
      <c r="C35" s="5">
        <v>0</v>
      </c>
      <c r="D35" s="5">
        <v>0</v>
      </c>
      <c r="E35" s="6" t="str">
        <f t="shared" ref="E35:E37" si="2">IF(C35&gt;0,(D35-C35)/C35,"-")</f>
        <v>-</v>
      </c>
    </row>
    <row r="36" spans="2:5" ht="20.100000000000001" customHeight="1" thickBot="1" x14ac:dyDescent="0.25">
      <c r="B36" s="4" t="s">
        <v>28</v>
      </c>
      <c r="C36" s="5">
        <v>43</v>
      </c>
      <c r="D36" s="5">
        <v>38</v>
      </c>
      <c r="E36" s="6">
        <f t="shared" si="2"/>
        <v>-0.11627906976744186</v>
      </c>
    </row>
    <row r="37" spans="2:5" ht="20.100000000000001" customHeight="1" thickBot="1" x14ac:dyDescent="0.25">
      <c r="B37" s="4" t="s">
        <v>30</v>
      </c>
      <c r="C37" s="5">
        <v>28</v>
      </c>
      <c r="D37" s="5">
        <v>25</v>
      </c>
      <c r="E37" s="6">
        <f t="shared" si="2"/>
        <v>-0.10714285714285714</v>
      </c>
    </row>
    <row r="43" spans="2:5" ht="42.75" customHeight="1" thickBot="1" x14ac:dyDescent="0.25">
      <c r="C43" s="8" t="s">
        <v>103</v>
      </c>
      <c r="D43" s="8" t="s">
        <v>102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42</v>
      </c>
      <c r="D44" s="5">
        <v>46</v>
      </c>
      <c r="E44" s="6">
        <f>IF(C44&gt;0,(D44-C44)/C44,"-")</f>
        <v>9.5238095238095233E-2</v>
      </c>
    </row>
    <row r="45" spans="2:5" ht="20.100000000000001" customHeight="1" thickBot="1" x14ac:dyDescent="0.25">
      <c r="B45" s="4" t="s">
        <v>34</v>
      </c>
      <c r="C45" s="5">
        <v>9</v>
      </c>
      <c r="D45" s="5">
        <v>7</v>
      </c>
      <c r="E45" s="6">
        <f t="shared" ref="E45:E51" si="3">IF(C45&gt;0,(D45-C45)/C45,"-")</f>
        <v>-0.22222222222222221</v>
      </c>
    </row>
    <row r="46" spans="2:5" ht="20.100000000000001" customHeight="1" thickBot="1" x14ac:dyDescent="0.25">
      <c r="B46" s="4" t="s">
        <v>31</v>
      </c>
      <c r="C46" s="5">
        <v>13</v>
      </c>
      <c r="D46" s="5">
        <v>14</v>
      </c>
      <c r="E46" s="6">
        <f t="shared" si="3"/>
        <v>7.6923076923076927E-2</v>
      </c>
    </row>
    <row r="47" spans="2:5" ht="20.100000000000001" customHeight="1" thickBot="1" x14ac:dyDescent="0.25">
      <c r="B47" s="4" t="s">
        <v>32</v>
      </c>
      <c r="C47" s="5">
        <v>181</v>
      </c>
      <c r="D47" s="5">
        <v>105</v>
      </c>
      <c r="E47" s="6">
        <f t="shared" si="3"/>
        <v>-0.41988950276243092</v>
      </c>
    </row>
    <row r="48" spans="2:5" ht="20.100000000000001" customHeight="1" thickBot="1" x14ac:dyDescent="0.25">
      <c r="B48" s="4" t="s">
        <v>35</v>
      </c>
      <c r="C48" s="5">
        <v>88</v>
      </c>
      <c r="D48" s="5">
        <v>78</v>
      </c>
      <c r="E48" s="6">
        <f t="shared" si="3"/>
        <v>-0.11363636363636363</v>
      </c>
    </row>
    <row r="49" spans="2:5" ht="20.100000000000001" customHeight="1" thickBot="1" x14ac:dyDescent="0.25">
      <c r="B49" s="4" t="s">
        <v>67</v>
      </c>
      <c r="C49" s="5">
        <v>68</v>
      </c>
      <c r="D49" s="5">
        <v>63</v>
      </c>
      <c r="E49" s="6">
        <f t="shared" si="3"/>
        <v>-7.3529411764705885E-2</v>
      </c>
    </row>
    <row r="50" spans="2:5" ht="20.100000000000001" customHeight="1" collapsed="1" thickBot="1" x14ac:dyDescent="0.25">
      <c r="B50" s="4" t="s">
        <v>36</v>
      </c>
      <c r="C50" s="6">
        <f>C44/(C44+C45)</f>
        <v>0.82352941176470584</v>
      </c>
      <c r="D50" s="6">
        <f>D44/(D44+D45)</f>
        <v>0.86792452830188682</v>
      </c>
      <c r="E50" s="6">
        <f t="shared" si="3"/>
        <v>5.3908355795148334E-2</v>
      </c>
    </row>
    <row r="51" spans="2:5" ht="20.100000000000001" customHeight="1" thickBot="1" x14ac:dyDescent="0.25">
      <c r="B51" s="4" t="s">
        <v>37</v>
      </c>
      <c r="C51" s="6">
        <f>C47/(C46+C47)</f>
        <v>0.9329896907216495</v>
      </c>
      <c r="D51" s="6">
        <f t="shared" ref="D51" si="4">D47/(D46+D47)</f>
        <v>0.88235294117647056</v>
      </c>
      <c r="E51" s="6">
        <f t="shared" si="3"/>
        <v>-5.4273643158921074E-2</v>
      </c>
    </row>
    <row r="57" spans="2:5" ht="42.75" customHeight="1" thickBot="1" x14ac:dyDescent="0.25">
      <c r="C57" s="8" t="s">
        <v>103</v>
      </c>
      <c r="D57" s="8" t="s">
        <v>102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52</v>
      </c>
      <c r="D58" s="5">
        <v>53</v>
      </c>
      <c r="E58" s="6">
        <f>IF(C58&gt;0,(D58-C58)/C58,"-")</f>
        <v>1.9230769230769232E-2</v>
      </c>
    </row>
    <row r="59" spans="2:5" ht="20.100000000000001" customHeight="1" thickBot="1" x14ac:dyDescent="0.25">
      <c r="B59" s="4" t="s">
        <v>41</v>
      </c>
      <c r="C59" s="5">
        <v>16</v>
      </c>
      <c r="D59" s="5">
        <v>36</v>
      </c>
      <c r="E59" s="6">
        <f t="shared" ref="E59:E63" si="5">IF(C59&gt;0,(D59-C59)/C59,"-")</f>
        <v>1.25</v>
      </c>
    </row>
    <row r="60" spans="2:5" ht="20.100000000000001" customHeight="1" thickBot="1" x14ac:dyDescent="0.25">
      <c r="B60" s="4" t="s">
        <v>42</v>
      </c>
      <c r="C60" s="5">
        <v>27</v>
      </c>
      <c r="D60" s="5">
        <v>10</v>
      </c>
      <c r="E60" s="6">
        <f t="shared" si="5"/>
        <v>-0.62962962962962965</v>
      </c>
    </row>
    <row r="61" spans="2:5" ht="20.100000000000001" customHeight="1" collapsed="1" thickBot="1" x14ac:dyDescent="0.25">
      <c r="B61" s="4" t="s">
        <v>98</v>
      </c>
      <c r="C61" s="6">
        <f>(C59+C60)/C58</f>
        <v>0.82692307692307687</v>
      </c>
      <c r="D61" s="6">
        <f>(D59+D60)/D58</f>
        <v>0.86792452830188682</v>
      </c>
      <c r="E61" s="6">
        <f t="shared" si="5"/>
        <v>4.9583150504607383E-2</v>
      </c>
    </row>
    <row r="62" spans="2:5" ht="20.100000000000001" customHeight="1" thickBot="1" x14ac:dyDescent="0.25">
      <c r="B62" s="4" t="s">
        <v>39</v>
      </c>
      <c r="C62" s="6">
        <v>0.72727272727272729</v>
      </c>
      <c r="D62" s="6">
        <v>0.8571428571428571</v>
      </c>
      <c r="E62" s="6">
        <f t="shared" si="5"/>
        <v>0.17857142857142846</v>
      </c>
    </row>
    <row r="63" spans="2:5" ht="20.100000000000001" customHeight="1" thickBot="1" x14ac:dyDescent="0.25">
      <c r="B63" s="4" t="s">
        <v>40</v>
      </c>
      <c r="C63" s="6">
        <v>0.9</v>
      </c>
      <c r="D63" s="6">
        <v>0.90909090909090906</v>
      </c>
      <c r="E63" s="6">
        <f t="shared" si="5"/>
        <v>1.0101010101010043E-2</v>
      </c>
    </row>
    <row r="64" spans="2:5" ht="15" thickBot="1" x14ac:dyDescent="0.25">
      <c r="E64" s="6"/>
    </row>
    <row r="69" spans="2:10" ht="42.75" customHeight="1" thickBot="1" x14ac:dyDescent="0.25">
      <c r="C69" s="8" t="s">
        <v>103</v>
      </c>
      <c r="D69" s="8" t="s">
        <v>102</v>
      </c>
      <c r="E69" s="8" t="s">
        <v>99</v>
      </c>
    </row>
    <row r="70" spans="2:10" ht="20.100000000000001" customHeight="1" thickBot="1" x14ac:dyDescent="0.25">
      <c r="B70" s="4" t="s">
        <v>44</v>
      </c>
      <c r="C70" s="5">
        <v>519</v>
      </c>
      <c r="D70" s="5">
        <v>442</v>
      </c>
      <c r="E70" s="6">
        <f>IF(C70&gt;0,(D70-C70)/C70,"-")</f>
        <v>-0.14836223506743737</v>
      </c>
    </row>
    <row r="71" spans="2:10" ht="20.100000000000001" customHeight="1" thickBot="1" x14ac:dyDescent="0.25">
      <c r="B71" s="4" t="s">
        <v>45</v>
      </c>
      <c r="C71" s="5">
        <v>113</v>
      </c>
      <c r="D71" s="5">
        <v>120</v>
      </c>
      <c r="E71" s="6">
        <f t="shared" ref="E71:E77" si="6">IF(C71&gt;0,(D71-C71)/C71,"-")</f>
        <v>6.1946902654867256E-2</v>
      </c>
    </row>
    <row r="72" spans="2:10" ht="20.100000000000001" customHeight="1" thickBot="1" x14ac:dyDescent="0.25">
      <c r="B72" s="4" t="s">
        <v>43</v>
      </c>
      <c r="C72" s="5">
        <v>0</v>
      </c>
      <c r="D72" s="5">
        <v>0</v>
      </c>
      <c r="E72" s="6" t="str">
        <f t="shared" si="6"/>
        <v>-</v>
      </c>
    </row>
    <row r="73" spans="2:10" ht="20.100000000000001" customHeight="1" thickBot="1" x14ac:dyDescent="0.25">
      <c r="B73" s="4" t="s">
        <v>46</v>
      </c>
      <c r="C73" s="5">
        <v>291</v>
      </c>
      <c r="D73" s="5">
        <v>209</v>
      </c>
      <c r="E73" s="6">
        <f t="shared" si="6"/>
        <v>-0.28178694158075601</v>
      </c>
    </row>
    <row r="74" spans="2:10" ht="20.100000000000001" customHeight="1" thickBot="1" x14ac:dyDescent="0.25">
      <c r="B74" s="4" t="s">
        <v>47</v>
      </c>
      <c r="C74" s="5">
        <v>94</v>
      </c>
      <c r="D74" s="5">
        <v>91</v>
      </c>
      <c r="E74" s="6">
        <f t="shared" si="6"/>
        <v>-3.1914893617021274E-2</v>
      </c>
    </row>
    <row r="75" spans="2:10" ht="20.100000000000001" customHeight="1" thickBot="1" x14ac:dyDescent="0.25">
      <c r="B75" s="4" t="s">
        <v>48</v>
      </c>
      <c r="C75" s="5">
        <v>21</v>
      </c>
      <c r="D75" s="5">
        <v>22</v>
      </c>
      <c r="E75" s="6">
        <f t="shared" si="6"/>
        <v>4.7619047619047616E-2</v>
      </c>
    </row>
    <row r="76" spans="2:10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10" ht="20.100000000000001" customHeight="1" thickBot="1" x14ac:dyDescent="0.25">
      <c r="B77" s="4" t="s">
        <v>50</v>
      </c>
      <c r="C77" s="5">
        <v>0</v>
      </c>
      <c r="D77" s="5">
        <v>0</v>
      </c>
      <c r="E77" s="6" t="str">
        <f t="shared" si="6"/>
        <v>-</v>
      </c>
    </row>
    <row r="78" spans="2:10" x14ac:dyDescent="0.2">
      <c r="B78" s="22"/>
      <c r="C78" s="22"/>
      <c r="D78" s="22"/>
      <c r="E78" s="22"/>
      <c r="F78" s="22"/>
      <c r="G78" s="22"/>
      <c r="H78" s="22"/>
      <c r="I78" s="22"/>
      <c r="J78" s="22"/>
    </row>
    <row r="79" spans="2:10" x14ac:dyDescent="0.2">
      <c r="B79" s="22"/>
      <c r="C79" s="22"/>
      <c r="D79" s="22"/>
      <c r="E79" s="22"/>
      <c r="F79" s="22"/>
      <c r="G79" s="22"/>
      <c r="H79" s="22"/>
      <c r="I79" s="22"/>
      <c r="J79" s="22"/>
    </row>
    <row r="89" spans="2:5" ht="42.75" customHeight="1" thickBot="1" x14ac:dyDescent="0.25">
      <c r="C89" s="8" t="s">
        <v>103</v>
      </c>
      <c r="D89" s="8" t="s">
        <v>102</v>
      </c>
      <c r="E89" s="8" t="s">
        <v>99</v>
      </c>
    </row>
    <row r="90" spans="2:5" ht="29.25" thickBot="1" x14ac:dyDescent="0.25">
      <c r="B90" s="4" t="s">
        <v>51</v>
      </c>
      <c r="C90" s="5">
        <v>29</v>
      </c>
      <c r="D90" s="5">
        <v>37</v>
      </c>
      <c r="E90" s="6">
        <f>IF(C90&gt;0,(D90-C90)/C90,"-")</f>
        <v>0.27586206896551724</v>
      </c>
    </row>
    <row r="91" spans="2:5" ht="29.25" thickBot="1" x14ac:dyDescent="0.25">
      <c r="B91" s="4" t="s">
        <v>52</v>
      </c>
      <c r="C91" s="5">
        <v>13</v>
      </c>
      <c r="D91" s="5">
        <v>18</v>
      </c>
      <c r="E91" s="6">
        <f t="shared" ref="E91:E93" si="7">IF(C91&gt;0,(D91-C91)/C91,"-")</f>
        <v>0.38461538461538464</v>
      </c>
    </row>
    <row r="92" spans="2:5" ht="29.25" customHeight="1" thickBot="1" x14ac:dyDescent="0.25">
      <c r="B92" s="4" t="s">
        <v>53</v>
      </c>
      <c r="C92" s="5">
        <v>22</v>
      </c>
      <c r="D92" s="5">
        <v>28</v>
      </c>
      <c r="E92" s="6">
        <f t="shared" si="7"/>
        <v>0.27272727272727271</v>
      </c>
    </row>
    <row r="93" spans="2:5" ht="29.25" customHeight="1" thickBot="1" x14ac:dyDescent="0.25">
      <c r="B93" s="4" t="s">
        <v>54</v>
      </c>
      <c r="C93" s="6">
        <f>(C90+C91)/(C90+C91+C92)</f>
        <v>0.65625</v>
      </c>
      <c r="D93" s="6">
        <f>(D90+D91)/(D90+D91+D92)</f>
        <v>0.66265060240963858</v>
      </c>
      <c r="E93" s="6">
        <f t="shared" si="7"/>
        <v>9.7532989099254532E-3</v>
      </c>
    </row>
    <row r="99" spans="2:5" ht="42.75" customHeight="1" thickBot="1" x14ac:dyDescent="0.25">
      <c r="C99" s="8" t="s">
        <v>103</v>
      </c>
      <c r="D99" s="8" t="s">
        <v>102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64</v>
      </c>
      <c r="D100" s="5">
        <v>83</v>
      </c>
      <c r="E100" s="6">
        <f>IF(C100&gt;0,(D100-C100)/C100,"-")</f>
        <v>0.296875</v>
      </c>
    </row>
    <row r="101" spans="2:5" ht="20.100000000000001" customHeight="1" thickBot="1" x14ac:dyDescent="0.25">
      <c r="B101" s="4" t="s">
        <v>41</v>
      </c>
      <c r="C101" s="5">
        <v>35</v>
      </c>
      <c r="D101" s="5">
        <v>45</v>
      </c>
      <c r="E101" s="6">
        <f t="shared" ref="E101:E105" si="8">IF(C101&gt;0,(D101-C101)/C101,"-")</f>
        <v>0.2857142857142857</v>
      </c>
    </row>
    <row r="102" spans="2:5" ht="20.100000000000001" customHeight="1" thickBot="1" x14ac:dyDescent="0.25">
      <c r="B102" s="4" t="s">
        <v>42</v>
      </c>
      <c r="C102" s="5">
        <v>7</v>
      </c>
      <c r="D102" s="5">
        <v>10</v>
      </c>
      <c r="E102" s="6">
        <f t="shared" si="8"/>
        <v>0.42857142857142855</v>
      </c>
    </row>
    <row r="103" spans="2:5" ht="20.100000000000001" customHeight="1" thickBot="1" x14ac:dyDescent="0.25">
      <c r="B103" s="4" t="s">
        <v>98</v>
      </c>
      <c r="C103" s="6">
        <f>(C101+C102)/C100</f>
        <v>0.65625</v>
      </c>
      <c r="D103" s="6">
        <f>(D101+D102)/D100</f>
        <v>0.66265060240963858</v>
      </c>
      <c r="E103" s="6">
        <f t="shared" si="8"/>
        <v>9.7532989099254532E-3</v>
      </c>
    </row>
    <row r="104" spans="2:5" ht="20.100000000000001" customHeight="1" thickBot="1" x14ac:dyDescent="0.25">
      <c r="B104" s="4" t="s">
        <v>39</v>
      </c>
      <c r="C104" s="6">
        <v>0.64814814814814814</v>
      </c>
      <c r="D104" s="6">
        <v>0.67164179104477617</v>
      </c>
      <c r="E104" s="6">
        <f t="shared" si="8"/>
        <v>3.6247334754797536E-2</v>
      </c>
    </row>
    <row r="105" spans="2:5" ht="20.100000000000001" customHeight="1" thickBot="1" x14ac:dyDescent="0.25">
      <c r="B105" s="4" t="s">
        <v>40</v>
      </c>
      <c r="C105" s="6">
        <v>0.7</v>
      </c>
      <c r="D105" s="6">
        <v>0.625</v>
      </c>
      <c r="E105" s="6">
        <f t="shared" si="8"/>
        <v>-0.10714285714285708</v>
      </c>
    </row>
    <row r="111" spans="2:5" ht="42.75" customHeight="1" thickBot="1" x14ac:dyDescent="0.25">
      <c r="C111" s="8" t="s">
        <v>103</v>
      </c>
      <c r="D111" s="8" t="s">
        <v>102</v>
      </c>
      <c r="E111" s="8" t="s">
        <v>99</v>
      </c>
    </row>
    <row r="112" spans="2:5" ht="15" thickBot="1" x14ac:dyDescent="0.25">
      <c r="B112" s="4" t="s">
        <v>55</v>
      </c>
      <c r="C112" s="5">
        <v>59</v>
      </c>
      <c r="D112" s="5">
        <v>82</v>
      </c>
      <c r="E112" s="6">
        <f>IF(C112&gt;0,(D112-C112)/C112,"-")</f>
        <v>0.38983050847457629</v>
      </c>
    </row>
    <row r="113" spans="2:14" ht="15" thickBot="1" x14ac:dyDescent="0.25">
      <c r="B113" s="4" t="s">
        <v>56</v>
      </c>
      <c r="C113" s="5">
        <v>15</v>
      </c>
      <c r="D113" s="5">
        <v>30</v>
      </c>
      <c r="E113" s="6">
        <f t="shared" ref="E113:E114" si="9">IF(C113&gt;0,(D113-C113)/C113,"-")</f>
        <v>1</v>
      </c>
    </row>
    <row r="114" spans="2:14" ht="15" thickBot="1" x14ac:dyDescent="0.25">
      <c r="B114" s="4" t="s">
        <v>57</v>
      </c>
      <c r="C114" s="5">
        <v>44</v>
      </c>
      <c r="D114" s="5">
        <v>52</v>
      </c>
      <c r="E114" s="6">
        <f t="shared" si="9"/>
        <v>0.18181818181818182</v>
      </c>
    </row>
    <row r="115" spans="2:14" s="22" customFormat="1" x14ac:dyDescent="0.2"/>
    <row r="116" spans="2:14" x14ac:dyDescent="0.2">
      <c r="B116" s="9"/>
      <c r="C116" s="9"/>
      <c r="D116" s="9"/>
      <c r="E116" s="9"/>
      <c r="F116" s="9"/>
      <c r="G116" s="9"/>
      <c r="H116" s="9"/>
      <c r="I116" s="9"/>
      <c r="J116" s="9"/>
    </row>
    <row r="126" spans="2:14" ht="26.25" customHeight="1" thickBot="1" x14ac:dyDescent="0.25">
      <c r="C126" s="28" t="s">
        <v>103</v>
      </c>
      <c r="D126" s="29"/>
      <c r="E126" s="29"/>
      <c r="F126" s="30"/>
      <c r="G126" s="28" t="s">
        <v>102</v>
      </c>
      <c r="H126" s="29"/>
      <c r="I126" s="29"/>
      <c r="J126" s="30"/>
      <c r="K126" s="31" t="s">
        <v>58</v>
      </c>
      <c r="L126" s="32"/>
      <c r="M126" s="32"/>
      <c r="N126" s="32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0</v>
      </c>
      <c r="D128" s="10">
        <v>0</v>
      </c>
      <c r="E128" s="10">
        <v>0</v>
      </c>
      <c r="F128" s="10">
        <v>0</v>
      </c>
      <c r="G128" s="10">
        <v>2</v>
      </c>
      <c r="H128" s="10">
        <v>0</v>
      </c>
      <c r="I128" s="10">
        <v>0</v>
      </c>
      <c r="J128" s="10">
        <v>2</v>
      </c>
      <c r="K128" s="6" t="str">
        <f>IF(C128=0,"-",(G128-C128)/C128)</f>
        <v>-</v>
      </c>
      <c r="L128" s="6" t="str">
        <f t="shared" ref="L128:N133" si="10">IF(D128=0,"-",(H128-D128)/D128)</f>
        <v>-</v>
      </c>
      <c r="M128" s="6" t="str">
        <f t="shared" si="10"/>
        <v>-</v>
      </c>
      <c r="N128" s="6" t="str">
        <f t="shared" si="10"/>
        <v>-</v>
      </c>
    </row>
    <row r="129" spans="2:14" ht="15" thickBot="1" x14ac:dyDescent="0.25">
      <c r="B129" s="4" t="s">
        <v>64</v>
      </c>
      <c r="C129" s="10">
        <v>0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6" t="str">
        <f t="shared" ref="K129:K133" si="11">IF(C129=0,"-",(G129-C129)/C129)</f>
        <v>-</v>
      </c>
      <c r="L129" s="6" t="str">
        <f t="shared" si="10"/>
        <v>-</v>
      </c>
      <c r="M129" s="6" t="str">
        <f t="shared" si="10"/>
        <v>-</v>
      </c>
      <c r="N129" s="6" t="str">
        <f t="shared" si="10"/>
        <v>-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0</v>
      </c>
      <c r="D133" s="10">
        <v>0</v>
      </c>
      <c r="E133" s="10">
        <v>0</v>
      </c>
      <c r="F133" s="10">
        <v>0</v>
      </c>
      <c r="G133" s="10">
        <v>2</v>
      </c>
      <c r="H133" s="10">
        <v>0</v>
      </c>
      <c r="I133" s="10">
        <v>0</v>
      </c>
      <c r="J133" s="10">
        <v>2</v>
      </c>
      <c r="K133" s="6" t="str">
        <f t="shared" si="11"/>
        <v>-</v>
      </c>
      <c r="L133" s="6" t="str">
        <f t="shared" si="10"/>
        <v>-</v>
      </c>
      <c r="M133" s="6" t="str">
        <f t="shared" si="10"/>
        <v>-</v>
      </c>
      <c r="N133" s="6" t="str">
        <f t="shared" si="10"/>
        <v>-</v>
      </c>
    </row>
    <row r="134" spans="2:14" ht="15" thickBot="1" x14ac:dyDescent="0.25">
      <c r="B134" s="4" t="s">
        <v>36</v>
      </c>
      <c r="C134" s="6" t="str">
        <f>IF(C128=0,"-",C128/(C128+C129))</f>
        <v>-</v>
      </c>
      <c r="D134" s="6" t="str">
        <f>IF(D128=0,"-",D128/(D128+D129))</f>
        <v>-</v>
      </c>
      <c r="E134" s="6" t="str">
        <f t="shared" ref="E134:J134" si="12">IF(E128=0,"-",E128/(E128+E129))</f>
        <v>-</v>
      </c>
      <c r="F134" s="6" t="str">
        <f t="shared" si="12"/>
        <v>-</v>
      </c>
      <c r="G134" s="6">
        <f t="shared" si="12"/>
        <v>1</v>
      </c>
      <c r="H134" s="6" t="str">
        <f t="shared" si="12"/>
        <v>-</v>
      </c>
      <c r="I134" s="6" t="str">
        <f t="shared" si="12"/>
        <v>-</v>
      </c>
      <c r="J134" s="6">
        <f t="shared" si="12"/>
        <v>1</v>
      </c>
      <c r="K134" s="6" t="str">
        <f>IF(OR(C134="-",G134="-"),"-",(G134-C134)/C134)</f>
        <v>-</v>
      </c>
      <c r="L134" s="6" t="str">
        <f t="shared" ref="L134:N135" si="13">IF(OR(D134="-",H134="-"),"-",(H134-D134)/D134)</f>
        <v>-</v>
      </c>
      <c r="M134" s="6" t="str">
        <f t="shared" si="13"/>
        <v>-</v>
      </c>
      <c r="N134" s="6" t="str">
        <f t="shared" si="13"/>
        <v>-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8" t="s">
        <v>103</v>
      </c>
      <c r="D141" s="29"/>
      <c r="E141" s="29"/>
      <c r="F141" s="30"/>
      <c r="G141" s="28" t="s">
        <v>102</v>
      </c>
      <c r="H141" s="29"/>
      <c r="I141" s="29"/>
      <c r="J141" s="30"/>
      <c r="K141" s="31" t="s">
        <v>58</v>
      </c>
      <c r="L141" s="32"/>
      <c r="M141" s="32"/>
      <c r="N141" s="32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3</v>
      </c>
      <c r="D143" s="10">
        <v>0</v>
      </c>
      <c r="E143" s="10">
        <v>0</v>
      </c>
      <c r="F143" s="10">
        <v>3</v>
      </c>
      <c r="G143" s="10">
        <v>4</v>
      </c>
      <c r="H143" s="10">
        <v>0</v>
      </c>
      <c r="I143" s="10">
        <v>0</v>
      </c>
      <c r="J143" s="10">
        <v>4</v>
      </c>
      <c r="K143" s="6">
        <f>IF(C143=0,"-",(G143-C143)/C143)</f>
        <v>0.33333333333333331</v>
      </c>
      <c r="L143" s="6" t="str">
        <f t="shared" ref="L143:N147" si="15">IF(D143=0,"-",(H143-D143)/D143)</f>
        <v>-</v>
      </c>
      <c r="M143" s="6" t="str">
        <f t="shared" si="15"/>
        <v>-</v>
      </c>
      <c r="N143" s="6">
        <f t="shared" si="15"/>
        <v>0.33333333333333331</v>
      </c>
    </row>
    <row r="144" spans="2:14" ht="15" thickBot="1" x14ac:dyDescent="0.25">
      <c r="B144" s="4" t="s">
        <v>72</v>
      </c>
      <c r="C144" s="10">
        <v>1</v>
      </c>
      <c r="D144" s="10">
        <v>0</v>
      </c>
      <c r="E144" s="10">
        <v>0</v>
      </c>
      <c r="F144" s="10">
        <v>1</v>
      </c>
      <c r="G144" s="10">
        <v>1</v>
      </c>
      <c r="H144" s="10">
        <v>0</v>
      </c>
      <c r="I144" s="10">
        <v>0</v>
      </c>
      <c r="J144" s="10">
        <v>1</v>
      </c>
      <c r="K144" s="6">
        <f t="shared" ref="K144:K147" si="16">IF(C144=0,"-",(G144-C144)/C144)</f>
        <v>0</v>
      </c>
      <c r="L144" s="6" t="str">
        <f t="shared" si="15"/>
        <v>-</v>
      </c>
      <c r="M144" s="6" t="str">
        <f t="shared" si="15"/>
        <v>-</v>
      </c>
      <c r="N144" s="6">
        <f t="shared" si="15"/>
        <v>0</v>
      </c>
    </row>
    <row r="145" spans="2:14" ht="15" thickBot="1" x14ac:dyDescent="0.25">
      <c r="B145" s="4" t="s">
        <v>73</v>
      </c>
      <c r="C145" s="10">
        <v>10</v>
      </c>
      <c r="D145" s="10">
        <v>0</v>
      </c>
      <c r="E145" s="10">
        <v>0</v>
      </c>
      <c r="F145" s="10">
        <v>10</v>
      </c>
      <c r="G145" s="10">
        <v>13</v>
      </c>
      <c r="H145" s="10">
        <v>0</v>
      </c>
      <c r="I145" s="10">
        <v>1</v>
      </c>
      <c r="J145" s="10">
        <v>14</v>
      </c>
      <c r="K145" s="6">
        <f t="shared" si="16"/>
        <v>0.3</v>
      </c>
      <c r="L145" s="6" t="str">
        <f t="shared" si="15"/>
        <v>-</v>
      </c>
      <c r="M145" s="6" t="str">
        <f t="shared" si="15"/>
        <v>-</v>
      </c>
      <c r="N145" s="6">
        <f t="shared" si="15"/>
        <v>0.4</v>
      </c>
    </row>
    <row r="146" spans="2:14" ht="15" thickBot="1" x14ac:dyDescent="0.25">
      <c r="B146" s="4" t="s">
        <v>74</v>
      </c>
      <c r="C146" s="10">
        <v>2</v>
      </c>
      <c r="D146" s="10">
        <v>0</v>
      </c>
      <c r="E146" s="10">
        <v>0</v>
      </c>
      <c r="F146" s="10">
        <v>2</v>
      </c>
      <c r="G146" s="10">
        <v>4</v>
      </c>
      <c r="H146" s="10">
        <v>0</v>
      </c>
      <c r="I146" s="10">
        <v>0</v>
      </c>
      <c r="J146" s="10">
        <v>4</v>
      </c>
      <c r="K146" s="6">
        <f t="shared" si="16"/>
        <v>1</v>
      </c>
      <c r="L146" s="6" t="str">
        <f t="shared" si="15"/>
        <v>-</v>
      </c>
      <c r="M146" s="6" t="str">
        <f t="shared" si="15"/>
        <v>-</v>
      </c>
      <c r="N146" s="6">
        <f t="shared" si="15"/>
        <v>1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6" t="str">
        <f t="shared" si="16"/>
        <v>-</v>
      </c>
      <c r="L147" s="6" t="str">
        <f t="shared" si="15"/>
        <v>-</v>
      </c>
      <c r="M147" s="6" t="str">
        <f t="shared" si="15"/>
        <v>-</v>
      </c>
      <c r="N147" s="6" t="str">
        <f t="shared" si="15"/>
        <v>-</v>
      </c>
    </row>
    <row r="148" spans="2:14" ht="15" thickBot="1" x14ac:dyDescent="0.25">
      <c r="B148" s="7" t="s">
        <v>68</v>
      </c>
      <c r="C148" s="10">
        <v>16</v>
      </c>
      <c r="D148" s="10">
        <v>0</v>
      </c>
      <c r="E148" s="10">
        <v>0</v>
      </c>
      <c r="F148" s="10">
        <v>16</v>
      </c>
      <c r="G148" s="10">
        <v>22</v>
      </c>
      <c r="H148" s="10">
        <v>0</v>
      </c>
      <c r="I148" s="10">
        <v>1</v>
      </c>
      <c r="J148" s="10">
        <v>23</v>
      </c>
      <c r="K148" s="6">
        <f t="shared" ref="K148" si="17">IF(C148=0,"-",(G148-C148)/C148)</f>
        <v>0.375</v>
      </c>
      <c r="L148" s="6" t="str">
        <f t="shared" ref="L148" si="18">IF(D148=0,"-",(H148-D148)/D148)</f>
        <v>-</v>
      </c>
      <c r="M148" s="6" t="str">
        <f t="shared" ref="M148" si="19">IF(E148=0,"-",(I148-E148)/E148)</f>
        <v>-</v>
      </c>
      <c r="N148" s="6">
        <f t="shared" ref="N148" si="20">IF(F148=0,"-",(J148-F148)/F148)</f>
        <v>0.4375</v>
      </c>
    </row>
    <row r="149" spans="2:14" ht="29.25" thickBot="1" x14ac:dyDescent="0.25">
      <c r="B149" s="7" t="s">
        <v>76</v>
      </c>
      <c r="C149" s="6">
        <f t="shared" ref="C149:J150" si="21">IF(C143=0,"-",(C143/(C143+C145)))</f>
        <v>0.23076923076923078</v>
      </c>
      <c r="D149" s="6" t="str">
        <f t="shared" si="21"/>
        <v>-</v>
      </c>
      <c r="E149" s="6" t="str">
        <f t="shared" si="21"/>
        <v>-</v>
      </c>
      <c r="F149" s="6">
        <f t="shared" si="21"/>
        <v>0.23076923076923078</v>
      </c>
      <c r="G149" s="6">
        <f t="shared" si="21"/>
        <v>0.23529411764705882</v>
      </c>
      <c r="H149" s="6" t="str">
        <f t="shared" si="21"/>
        <v>-</v>
      </c>
      <c r="I149" s="6" t="str">
        <f t="shared" si="21"/>
        <v>-</v>
      </c>
      <c r="J149" s="6">
        <f t="shared" si="21"/>
        <v>0.22222222222222221</v>
      </c>
      <c r="K149" s="6">
        <f>IF(OR(C149="-",G149="-"),"-",(G149-C149)/C149)</f>
        <v>1.9607843137254832E-2</v>
      </c>
      <c r="L149" s="6" t="str">
        <f t="shared" ref="L149:N150" si="22">IF(OR(D149="-",H149="-"),"-",(H149-D149)/D149)</f>
        <v>-</v>
      </c>
      <c r="M149" s="6" t="str">
        <f t="shared" si="22"/>
        <v>-</v>
      </c>
      <c r="N149" s="6">
        <f t="shared" si="22"/>
        <v>-3.7037037037037146E-2</v>
      </c>
    </row>
    <row r="150" spans="2:14" ht="29.25" thickBot="1" x14ac:dyDescent="0.25">
      <c r="B150" s="7" t="s">
        <v>77</v>
      </c>
      <c r="C150" s="6">
        <f t="shared" si="21"/>
        <v>0.33333333333333331</v>
      </c>
      <c r="D150" s="6" t="str">
        <f t="shared" si="21"/>
        <v>-</v>
      </c>
      <c r="E150" s="6" t="str">
        <f t="shared" si="21"/>
        <v>-</v>
      </c>
      <c r="F150" s="6">
        <f t="shared" si="21"/>
        <v>0.33333333333333331</v>
      </c>
      <c r="G150" s="6">
        <f t="shared" si="21"/>
        <v>0.2</v>
      </c>
      <c r="H150" s="6" t="str">
        <f t="shared" si="21"/>
        <v>-</v>
      </c>
      <c r="I150" s="6" t="str">
        <f t="shared" si="21"/>
        <v>-</v>
      </c>
      <c r="J150" s="6">
        <f t="shared" si="21"/>
        <v>0.2</v>
      </c>
      <c r="K150" s="6">
        <f>IF(OR(C150="-",G150="-"),"-",(G150-C150)/C150)</f>
        <v>-0.39999999999999991</v>
      </c>
      <c r="L150" s="6" t="str">
        <f t="shared" si="22"/>
        <v>-</v>
      </c>
      <c r="M150" s="6" t="str">
        <f t="shared" si="22"/>
        <v>-</v>
      </c>
      <c r="N150" s="6">
        <f t="shared" si="22"/>
        <v>-0.39999999999999991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102</v>
      </c>
      <c r="E156" s="8" t="s">
        <v>99</v>
      </c>
    </row>
    <row r="157" spans="2:14" ht="15" thickBot="1" x14ac:dyDescent="0.25">
      <c r="B157" s="4" t="s">
        <v>94</v>
      </c>
      <c r="C157" s="19">
        <v>12</v>
      </c>
      <c r="D157" s="19">
        <v>17</v>
      </c>
      <c r="E157" s="18">
        <f>IF(C157=0,"-",(D157-C157)/C157)</f>
        <v>0.41666666666666669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4</v>
      </c>
      <c r="D158" s="19">
        <v>5</v>
      </c>
      <c r="E158" s="18">
        <f t="shared" ref="E158:E159" si="23">IF(C158=0,"-",(D158-C158)/C158)</f>
        <v>0.25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0</v>
      </c>
      <c r="D159" s="19">
        <v>0</v>
      </c>
      <c r="E159" s="18" t="str">
        <f t="shared" si="23"/>
        <v>-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0.75</v>
      </c>
      <c r="D160" s="18">
        <f>IF(D157=0,"-",D157/(D157+D158+D159))</f>
        <v>0.77272727272727271</v>
      </c>
      <c r="E160" s="18">
        <f>IF(OR(C160="-",D160="-"),"-",(D160-C160)/C160)</f>
        <v>3.0303030303030276E-2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102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0</v>
      </c>
      <c r="D166" s="5">
        <v>2</v>
      </c>
      <c r="E166" s="6" t="str">
        <f>IF(C166=0,"-",(D166-C166)/C166)</f>
        <v>-</v>
      </c>
    </row>
    <row r="167" spans="2:14" ht="20.100000000000001" customHeight="1" thickBot="1" x14ac:dyDescent="0.25">
      <c r="B167" s="4" t="s">
        <v>41</v>
      </c>
      <c r="C167" s="5">
        <v>0</v>
      </c>
      <c r="D167" s="5">
        <v>2</v>
      </c>
      <c r="E167" s="6" t="str">
        <f t="shared" ref="E167:E168" si="24">IF(C167=0,"-",(D167-C167)/C167)</f>
        <v>-</v>
      </c>
    </row>
    <row r="168" spans="2:14" ht="20.100000000000001" customHeight="1" thickBot="1" x14ac:dyDescent="0.25">
      <c r="B168" s="4" t="s">
        <v>42</v>
      </c>
      <c r="C168" s="5">
        <v>0</v>
      </c>
      <c r="D168" s="5">
        <v>0</v>
      </c>
      <c r="E168" s="6" t="str">
        <f t="shared" si="24"/>
        <v>-</v>
      </c>
    </row>
    <row r="169" spans="2:14" ht="20.100000000000001" customHeight="1" thickBot="1" x14ac:dyDescent="0.25">
      <c r="B169" s="4" t="s">
        <v>98</v>
      </c>
      <c r="C169" s="6" t="str">
        <f>IF(C166=0,"-",(C167+C168)/C166)</f>
        <v>-</v>
      </c>
      <c r="D169" s="6">
        <f>IF(D166=0,"-",(D167+D168)/D166)</f>
        <v>1</v>
      </c>
      <c r="E169" s="6" t="str">
        <f t="shared" ref="E169:E171" si="25">IF(OR(C169="-",D169="-"),"-",(D169-C169)/C169)</f>
        <v>-</v>
      </c>
    </row>
    <row r="170" spans="2:14" ht="20.100000000000001" customHeight="1" thickBot="1" x14ac:dyDescent="0.25">
      <c r="B170" s="4" t="s">
        <v>39</v>
      </c>
      <c r="C170" s="6" t="s">
        <v>104</v>
      </c>
      <c r="D170" s="6">
        <v>1</v>
      </c>
      <c r="E170" s="6" t="str">
        <f t="shared" si="25"/>
        <v>-</v>
      </c>
    </row>
    <row r="171" spans="2:14" ht="20.100000000000001" customHeight="1" thickBot="1" x14ac:dyDescent="0.25">
      <c r="B171" s="4" t="s">
        <v>40</v>
      </c>
      <c r="C171" s="6" t="s">
        <v>104</v>
      </c>
      <c r="D171" s="6" t="s">
        <v>104</v>
      </c>
      <c r="E171" s="6" t="str">
        <f t="shared" si="25"/>
        <v>-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102</v>
      </c>
      <c r="E177" s="8" t="s">
        <v>99</v>
      </c>
    </row>
    <row r="178" spans="2:8" ht="15" thickBot="1" x14ac:dyDescent="0.25">
      <c r="B178" s="15" t="s">
        <v>81</v>
      </c>
      <c r="C178" s="5">
        <v>0</v>
      </c>
      <c r="D178" s="5">
        <v>0</v>
      </c>
      <c r="E178" s="6" t="str">
        <f>IF(C178=0,"-",(D178-C178)/C178)</f>
        <v>-</v>
      </c>
      <c r="H178" s="13"/>
    </row>
    <row r="179" spans="2:8" ht="15" thickBot="1" x14ac:dyDescent="0.25">
      <c r="B179" s="4" t="s">
        <v>43</v>
      </c>
      <c r="C179" s="5">
        <v>0</v>
      </c>
      <c r="D179" s="5">
        <v>0</v>
      </c>
      <c r="E179" s="6" t="str">
        <f t="shared" ref="E179:E185" si="26">IF(C179=0,"-",(D179-C179)/C179)</f>
        <v>-</v>
      </c>
      <c r="H179" s="13"/>
    </row>
    <row r="180" spans="2:8" ht="15" thickBot="1" x14ac:dyDescent="0.25">
      <c r="B180" s="4" t="s">
        <v>47</v>
      </c>
      <c r="C180" s="5">
        <v>0</v>
      </c>
      <c r="D180" s="5">
        <v>0</v>
      </c>
      <c r="E180" s="6" t="str">
        <f t="shared" si="26"/>
        <v>-</v>
      </c>
      <c r="H180" s="13"/>
    </row>
    <row r="181" spans="2:8" ht="15" thickBot="1" x14ac:dyDescent="0.25">
      <c r="B181" s="4" t="s">
        <v>78</v>
      </c>
      <c r="C181" s="5">
        <v>0</v>
      </c>
      <c r="D181" s="5">
        <v>0</v>
      </c>
      <c r="E181" s="6" t="str">
        <f t="shared" si="26"/>
        <v>-</v>
      </c>
      <c r="H181" s="13"/>
    </row>
    <row r="182" spans="2:8" ht="15" thickBot="1" x14ac:dyDescent="0.25">
      <c r="B182" s="15" t="s">
        <v>79</v>
      </c>
      <c r="C182" s="5">
        <v>22</v>
      </c>
      <c r="D182" s="5">
        <v>25</v>
      </c>
      <c r="E182" s="6">
        <f t="shared" si="26"/>
        <v>0.13636363636363635</v>
      </c>
      <c r="H182" s="13"/>
    </row>
    <row r="183" spans="2:8" ht="15" thickBot="1" x14ac:dyDescent="0.25">
      <c r="B183" s="4" t="s">
        <v>47</v>
      </c>
      <c r="C183" s="5">
        <v>21</v>
      </c>
      <c r="D183" s="5">
        <v>23</v>
      </c>
      <c r="E183" s="6">
        <f t="shared" si="26"/>
        <v>9.5238095238095233E-2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1</v>
      </c>
      <c r="D185" s="5">
        <v>2</v>
      </c>
      <c r="E185" s="6">
        <f t="shared" si="26"/>
        <v>1</v>
      </c>
      <c r="H185" s="13"/>
    </row>
    <row r="186" spans="2:8" s="22" customFormat="1" x14ac:dyDescent="0.2"/>
    <row r="187" spans="2:8" s="22" customFormat="1" x14ac:dyDescent="0.2"/>
    <row r="196" spans="2:5" ht="42.75" customHeight="1" thickBot="1" x14ac:dyDescent="0.25">
      <c r="C196" s="8" t="s">
        <v>103</v>
      </c>
      <c r="D196" s="8" t="s">
        <v>102</v>
      </c>
      <c r="E196" s="8" t="s">
        <v>99</v>
      </c>
    </row>
    <row r="197" spans="2:5" ht="15" thickBot="1" x14ac:dyDescent="0.25">
      <c r="B197" s="4" t="s">
        <v>82</v>
      </c>
      <c r="C197" s="5">
        <v>0</v>
      </c>
      <c r="D197" s="5">
        <v>4</v>
      </c>
      <c r="E197" s="6" t="str">
        <f t="shared" ref="E197:E200" si="27">IF(C197=0,"-",(D197-C197)/C197)</f>
        <v>-</v>
      </c>
    </row>
    <row r="198" spans="2:5" ht="15" thickBot="1" x14ac:dyDescent="0.25">
      <c r="B198" s="4" t="s">
        <v>83</v>
      </c>
      <c r="C198" s="5">
        <v>0</v>
      </c>
      <c r="D198" s="5">
        <v>0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0</v>
      </c>
      <c r="D199" s="5">
        <v>4</v>
      </c>
      <c r="E199" s="6" t="str">
        <f t="shared" si="27"/>
        <v>-</v>
      </c>
    </row>
    <row r="200" spans="2:5" ht="15" thickBot="1" x14ac:dyDescent="0.25">
      <c r="B200" s="4" t="s">
        <v>85</v>
      </c>
      <c r="C200" s="5">
        <v>0</v>
      </c>
      <c r="D200" s="5">
        <v>3</v>
      </c>
      <c r="E200" s="6" t="str">
        <f t="shared" si="27"/>
        <v>-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102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0</v>
      </c>
      <c r="D208" s="5">
        <v>4</v>
      </c>
      <c r="E208" s="6" t="str">
        <f t="shared" si="28"/>
        <v>-</v>
      </c>
    </row>
    <row r="209" spans="2:5" ht="20.100000000000001" customHeight="1" thickBot="1" x14ac:dyDescent="0.25">
      <c r="B209" s="17" t="s">
        <v>86</v>
      </c>
      <c r="C209" s="5">
        <v>0</v>
      </c>
      <c r="D209" s="5">
        <v>4</v>
      </c>
      <c r="E209" s="6" t="str">
        <f t="shared" si="28"/>
        <v>-</v>
      </c>
    </row>
    <row r="210" spans="2:5" ht="20.100000000000001" customHeight="1" thickBot="1" x14ac:dyDescent="0.25">
      <c r="B210" s="17" t="s">
        <v>87</v>
      </c>
      <c r="C210" s="5">
        <v>0</v>
      </c>
      <c r="D210" s="5">
        <v>0</v>
      </c>
      <c r="E210" s="6" t="str">
        <f t="shared" si="28"/>
        <v>-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0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0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102</v>
      </c>
      <c r="E220" s="8" t="s">
        <v>99</v>
      </c>
    </row>
    <row r="221" spans="2:5" ht="15" thickBot="1" x14ac:dyDescent="0.25">
      <c r="B221" s="16" t="s">
        <v>91</v>
      </c>
      <c r="C221" s="5">
        <v>0</v>
      </c>
      <c r="D221" s="5">
        <v>3</v>
      </c>
      <c r="E221" s="6" t="str">
        <f t="shared" ref="E221:E223" si="30">IF(C221=0,"-",(D221-C221)/C221)</f>
        <v>-</v>
      </c>
    </row>
    <row r="222" spans="2:5" ht="15" thickBot="1" x14ac:dyDescent="0.25">
      <c r="B222" s="16" t="s">
        <v>92</v>
      </c>
      <c r="C222" s="5">
        <v>0</v>
      </c>
      <c r="D222" s="5">
        <v>4</v>
      </c>
      <c r="E222" s="6" t="str">
        <f t="shared" si="30"/>
        <v>-</v>
      </c>
    </row>
    <row r="223" spans="2:5" ht="15" thickBot="1" x14ac:dyDescent="0.25">
      <c r="B223" s="16" t="s">
        <v>93</v>
      </c>
      <c r="C223" s="5">
        <v>1</v>
      </c>
      <c r="D223" s="5">
        <v>0</v>
      </c>
      <c r="E223" s="6">
        <f t="shared" si="30"/>
        <v>-1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1º Trimestre 2021</v>
      </c>
    </row>
    <row r="13" spans="1:5" ht="42.75" customHeight="1" thickBot="1" x14ac:dyDescent="0.25">
      <c r="C13" s="8" t="s">
        <v>103</v>
      </c>
      <c r="D13" s="8" t="s">
        <v>102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1207</v>
      </c>
      <c r="D14" s="5">
        <v>1164</v>
      </c>
      <c r="E14" s="6">
        <f>IF(C14&gt;0,(D14-C14)/C14)</f>
        <v>-3.5625517812758904E-2</v>
      </c>
    </row>
    <row r="15" spans="1:5" ht="20.100000000000001" customHeight="1" thickBot="1" x14ac:dyDescent="0.25">
      <c r="B15" s="4" t="s">
        <v>17</v>
      </c>
      <c r="C15" s="5">
        <v>1207</v>
      </c>
      <c r="D15" s="5">
        <v>1164</v>
      </c>
      <c r="E15" s="6">
        <f t="shared" ref="E15:E25" si="0">IF(C15&gt;0,(D15-C15)/C15)</f>
        <v>-3.5625517812758904E-2</v>
      </c>
    </row>
    <row r="16" spans="1:5" ht="20.100000000000001" customHeight="1" thickBot="1" x14ac:dyDescent="0.25">
      <c r="B16" s="4" t="s">
        <v>18</v>
      </c>
      <c r="C16" s="5">
        <v>903</v>
      </c>
      <c r="D16" s="5">
        <v>881</v>
      </c>
      <c r="E16" s="6">
        <f t="shared" si="0"/>
        <v>-2.4363233665559248E-2</v>
      </c>
    </row>
    <row r="17" spans="2:5" ht="20.100000000000001" customHeight="1" thickBot="1" x14ac:dyDescent="0.25">
      <c r="B17" s="4" t="s">
        <v>19</v>
      </c>
      <c r="C17" s="5">
        <v>304</v>
      </c>
      <c r="D17" s="5">
        <v>283</v>
      </c>
      <c r="E17" s="6">
        <f t="shared" si="0"/>
        <v>-6.9078947368421059E-2</v>
      </c>
    </row>
    <row r="18" spans="2:5" ht="20.100000000000001" customHeight="1" thickBot="1" x14ac:dyDescent="0.25">
      <c r="B18" s="4" t="s">
        <v>100</v>
      </c>
      <c r="C18" s="5">
        <v>3</v>
      </c>
      <c r="D18" s="5">
        <v>1</v>
      </c>
      <c r="E18" s="6">
        <f>IF(C18=0,"-",(D18-C18)/C18)</f>
        <v>-0.66666666666666663</v>
      </c>
    </row>
    <row r="19" spans="2:5" ht="20.100000000000001" customHeight="1" thickBot="1" x14ac:dyDescent="0.25">
      <c r="B19" s="4" t="s">
        <v>101</v>
      </c>
      <c r="C19" s="5">
        <v>0</v>
      </c>
      <c r="D19" s="5">
        <v>0</v>
      </c>
      <c r="E19" s="6" t="str">
        <f>IF(C19=0,"-",(D19-C19)/C19)</f>
        <v>-</v>
      </c>
    </row>
    <row r="20" spans="2:5" ht="20.100000000000001" customHeight="1" thickBot="1" x14ac:dyDescent="0.25">
      <c r="B20" s="4" t="s">
        <v>20</v>
      </c>
      <c r="C20" s="6">
        <f>C17/C15</f>
        <v>0.25186412593206298</v>
      </c>
      <c r="D20" s="6">
        <f>D17/D15</f>
        <v>0.24312714776632302</v>
      </c>
      <c r="E20" s="6">
        <f t="shared" si="0"/>
        <v>-3.4689252125158311E-2</v>
      </c>
    </row>
    <row r="21" spans="2:5" ht="30" customHeight="1" thickBot="1" x14ac:dyDescent="0.25">
      <c r="B21" s="4" t="s">
        <v>23</v>
      </c>
      <c r="C21" s="5">
        <v>126</v>
      </c>
      <c r="D21" s="5">
        <v>122</v>
      </c>
      <c r="E21" s="6">
        <f t="shared" si="0"/>
        <v>-3.1746031746031744E-2</v>
      </c>
    </row>
    <row r="22" spans="2:5" ht="20.100000000000001" customHeight="1" thickBot="1" x14ac:dyDescent="0.25">
      <c r="B22" s="4" t="s">
        <v>24</v>
      </c>
      <c r="C22" s="5">
        <v>61</v>
      </c>
      <c r="D22" s="5">
        <v>50</v>
      </c>
      <c r="E22" s="6">
        <f t="shared" si="0"/>
        <v>-0.18032786885245902</v>
      </c>
    </row>
    <row r="23" spans="2:5" ht="20.100000000000001" customHeight="1" thickBot="1" x14ac:dyDescent="0.25">
      <c r="B23" s="4" t="s">
        <v>25</v>
      </c>
      <c r="C23" s="5">
        <v>65</v>
      </c>
      <c r="D23" s="5">
        <v>72</v>
      </c>
      <c r="E23" s="6">
        <f t="shared" si="0"/>
        <v>0.1076923076923077</v>
      </c>
    </row>
    <row r="24" spans="2:5" ht="20.100000000000001" customHeight="1" thickBot="1" x14ac:dyDescent="0.25">
      <c r="B24" s="4" t="s">
        <v>21</v>
      </c>
      <c r="C24" s="6">
        <f>C23/C21</f>
        <v>0.51587301587301593</v>
      </c>
      <c r="D24" s="6">
        <f t="shared" ref="D24" si="1">D23/D21</f>
        <v>0.5901639344262295</v>
      </c>
      <c r="E24" s="6">
        <f t="shared" si="0"/>
        <v>0.14401008827238321</v>
      </c>
    </row>
    <row r="25" spans="2:5" ht="20.100000000000001" customHeight="1" thickBot="1" x14ac:dyDescent="0.25">
      <c r="B25" s="7" t="s">
        <v>26</v>
      </c>
      <c r="C25" s="6">
        <v>9.9253991539974593E-2</v>
      </c>
      <c r="D25" s="6">
        <v>9.6272580427718232E-2</v>
      </c>
      <c r="E25" s="6">
        <f t="shared" si="0"/>
        <v>-3.0038198625549437E-2</v>
      </c>
    </row>
    <row r="33" spans="2:5" ht="42.75" customHeight="1" thickBot="1" x14ac:dyDescent="0.25">
      <c r="C33" s="8" t="s">
        <v>103</v>
      </c>
      <c r="D33" s="8" t="s">
        <v>102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359</v>
      </c>
      <c r="D34" s="5">
        <v>356</v>
      </c>
      <c r="E34" s="6">
        <f>IF(C34&gt;0,(D34-C34)/C34,"-")</f>
        <v>-8.356545961002786E-3</v>
      </c>
    </row>
    <row r="35" spans="2:5" ht="20.100000000000001" customHeight="1" thickBot="1" x14ac:dyDescent="0.25">
      <c r="B35" s="4" t="s">
        <v>29</v>
      </c>
      <c r="C35" s="5">
        <v>0</v>
      </c>
      <c r="D35" s="5">
        <v>0</v>
      </c>
      <c r="E35" s="6" t="str">
        <f t="shared" ref="E35:E37" si="2">IF(C35&gt;0,(D35-C35)/C35,"-")</f>
        <v>-</v>
      </c>
    </row>
    <row r="36" spans="2:5" ht="20.100000000000001" customHeight="1" thickBot="1" x14ac:dyDescent="0.25">
      <c r="B36" s="4" t="s">
        <v>28</v>
      </c>
      <c r="C36" s="5">
        <v>283</v>
      </c>
      <c r="D36" s="5">
        <v>256</v>
      </c>
      <c r="E36" s="6">
        <f t="shared" si="2"/>
        <v>-9.5406360424028266E-2</v>
      </c>
    </row>
    <row r="37" spans="2:5" ht="20.100000000000001" customHeight="1" thickBot="1" x14ac:dyDescent="0.25">
      <c r="B37" s="4" t="s">
        <v>30</v>
      </c>
      <c r="C37" s="5">
        <v>76</v>
      </c>
      <c r="D37" s="5">
        <v>100</v>
      </c>
      <c r="E37" s="6">
        <f t="shared" si="2"/>
        <v>0.31578947368421051</v>
      </c>
    </row>
    <row r="43" spans="2:5" ht="42.75" customHeight="1" thickBot="1" x14ac:dyDescent="0.25">
      <c r="C43" s="8" t="s">
        <v>103</v>
      </c>
      <c r="D43" s="8" t="s">
        <v>102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119</v>
      </c>
      <c r="D44" s="5">
        <v>115</v>
      </c>
      <c r="E44" s="6">
        <f>IF(C44&gt;0,(D44-C44)/C44,"-")</f>
        <v>-3.3613445378151259E-2</v>
      </c>
    </row>
    <row r="45" spans="2:5" ht="20.100000000000001" customHeight="1" thickBot="1" x14ac:dyDescent="0.25">
      <c r="B45" s="4" t="s">
        <v>34</v>
      </c>
      <c r="C45" s="5">
        <v>16</v>
      </c>
      <c r="D45" s="5">
        <v>18</v>
      </c>
      <c r="E45" s="6">
        <f t="shared" ref="E45:E51" si="3">IF(C45&gt;0,(D45-C45)/C45,"-")</f>
        <v>0.125</v>
      </c>
    </row>
    <row r="46" spans="2:5" ht="20.100000000000001" customHeight="1" thickBot="1" x14ac:dyDescent="0.25">
      <c r="B46" s="4" t="s">
        <v>31</v>
      </c>
      <c r="C46" s="5">
        <v>38</v>
      </c>
      <c r="D46" s="5">
        <v>25</v>
      </c>
      <c r="E46" s="6">
        <f t="shared" si="3"/>
        <v>-0.34210526315789475</v>
      </c>
    </row>
    <row r="47" spans="2:5" ht="20.100000000000001" customHeight="1" thickBot="1" x14ac:dyDescent="0.25">
      <c r="B47" s="4" t="s">
        <v>32</v>
      </c>
      <c r="C47" s="5">
        <v>410</v>
      </c>
      <c r="D47" s="5">
        <v>372</v>
      </c>
      <c r="E47" s="6">
        <f t="shared" si="3"/>
        <v>-9.2682926829268292E-2</v>
      </c>
    </row>
    <row r="48" spans="2:5" ht="20.100000000000001" customHeight="1" thickBot="1" x14ac:dyDescent="0.25">
      <c r="B48" s="4" t="s">
        <v>35</v>
      </c>
      <c r="C48" s="5">
        <v>319</v>
      </c>
      <c r="D48" s="5">
        <v>434</v>
      </c>
      <c r="E48" s="6">
        <f t="shared" si="3"/>
        <v>0.36050156739811912</v>
      </c>
    </row>
    <row r="49" spans="2:5" ht="20.100000000000001" customHeight="1" thickBot="1" x14ac:dyDescent="0.25">
      <c r="B49" s="4" t="s">
        <v>67</v>
      </c>
      <c r="C49" s="5">
        <v>146</v>
      </c>
      <c r="D49" s="5">
        <v>283</v>
      </c>
      <c r="E49" s="6">
        <f t="shared" si="3"/>
        <v>0.93835616438356162</v>
      </c>
    </row>
    <row r="50" spans="2:5" ht="20.100000000000001" customHeight="1" collapsed="1" thickBot="1" x14ac:dyDescent="0.25">
      <c r="B50" s="4" t="s">
        <v>36</v>
      </c>
      <c r="C50" s="6">
        <f>C44/(C44+C45)</f>
        <v>0.88148148148148153</v>
      </c>
      <c r="D50" s="6">
        <f>D44/(D44+D45)</f>
        <v>0.86466165413533835</v>
      </c>
      <c r="E50" s="6">
        <f t="shared" si="3"/>
        <v>-1.9081316737221254E-2</v>
      </c>
    </row>
    <row r="51" spans="2:5" ht="20.100000000000001" customHeight="1" thickBot="1" x14ac:dyDescent="0.25">
      <c r="B51" s="4" t="s">
        <v>37</v>
      </c>
      <c r="C51" s="6">
        <f>C47/(C46+C47)</f>
        <v>0.9151785714285714</v>
      </c>
      <c r="D51" s="6">
        <f t="shared" ref="D51" si="4">D47/(D46+D47)</f>
        <v>0.93702770780856426</v>
      </c>
      <c r="E51" s="6">
        <f t="shared" si="3"/>
        <v>2.3874178288382446E-2</v>
      </c>
    </row>
    <row r="57" spans="2:5" ht="42.75" customHeight="1" thickBot="1" x14ac:dyDescent="0.25">
      <c r="C57" s="8" t="s">
        <v>103</v>
      </c>
      <c r="D57" s="8" t="s">
        <v>102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135</v>
      </c>
      <c r="D58" s="5">
        <v>133</v>
      </c>
      <c r="E58" s="6">
        <f>IF(C58&gt;0,(D58-C58)/C58,"-")</f>
        <v>-1.4814814814814815E-2</v>
      </c>
    </row>
    <row r="59" spans="2:5" ht="20.100000000000001" customHeight="1" thickBot="1" x14ac:dyDescent="0.25">
      <c r="B59" s="4" t="s">
        <v>41</v>
      </c>
      <c r="C59" s="5">
        <v>89</v>
      </c>
      <c r="D59" s="5">
        <v>91</v>
      </c>
      <c r="E59" s="6">
        <f t="shared" ref="E59:E63" si="5">IF(C59&gt;0,(D59-C59)/C59,"-")</f>
        <v>2.247191011235955E-2</v>
      </c>
    </row>
    <row r="60" spans="2:5" ht="20.100000000000001" customHeight="1" thickBot="1" x14ac:dyDescent="0.25">
      <c r="B60" s="4" t="s">
        <v>42</v>
      </c>
      <c r="C60" s="5">
        <v>30</v>
      </c>
      <c r="D60" s="5">
        <v>24</v>
      </c>
      <c r="E60" s="6">
        <f t="shared" si="5"/>
        <v>-0.2</v>
      </c>
    </row>
    <row r="61" spans="2:5" ht="20.100000000000001" customHeight="1" collapsed="1" thickBot="1" x14ac:dyDescent="0.25">
      <c r="B61" s="4" t="s">
        <v>98</v>
      </c>
      <c r="C61" s="6">
        <f>(C59+C60)/C58</f>
        <v>0.88148148148148153</v>
      </c>
      <c r="D61" s="6">
        <f>(D59+D60)/D58</f>
        <v>0.86466165413533835</v>
      </c>
      <c r="E61" s="6">
        <f t="shared" si="5"/>
        <v>-1.9081316737221254E-2</v>
      </c>
    </row>
    <row r="62" spans="2:5" ht="20.100000000000001" customHeight="1" thickBot="1" x14ac:dyDescent="0.25">
      <c r="B62" s="4" t="s">
        <v>39</v>
      </c>
      <c r="C62" s="6">
        <v>0.85576923076923073</v>
      </c>
      <c r="D62" s="6">
        <v>0.8666666666666667</v>
      </c>
      <c r="E62" s="6">
        <f t="shared" si="5"/>
        <v>1.273408239700383E-2</v>
      </c>
    </row>
    <row r="63" spans="2:5" ht="20.100000000000001" customHeight="1" thickBot="1" x14ac:dyDescent="0.25">
      <c r="B63" s="4" t="s">
        <v>40</v>
      </c>
      <c r="C63" s="6">
        <v>0.967741935483871</v>
      </c>
      <c r="D63" s="6">
        <v>0.8571428571428571</v>
      </c>
      <c r="E63" s="6">
        <f t="shared" si="5"/>
        <v>-0.11428571428571437</v>
      </c>
    </row>
    <row r="64" spans="2:5" ht="15" thickBot="1" x14ac:dyDescent="0.25">
      <c r="E64" s="6"/>
    </row>
    <row r="69" spans="2:10" ht="42.75" customHeight="1" thickBot="1" x14ac:dyDescent="0.25">
      <c r="C69" s="8" t="s">
        <v>103</v>
      </c>
      <c r="D69" s="8" t="s">
        <v>102</v>
      </c>
      <c r="E69" s="8" t="s">
        <v>99</v>
      </c>
    </row>
    <row r="70" spans="2:10" ht="20.100000000000001" customHeight="1" thickBot="1" x14ac:dyDescent="0.25">
      <c r="B70" s="4" t="s">
        <v>44</v>
      </c>
      <c r="C70" s="5">
        <v>1582</v>
      </c>
      <c r="D70" s="5">
        <v>1562</v>
      </c>
      <c r="E70" s="6">
        <f>IF(C70&gt;0,(D70-C70)/C70,"-")</f>
        <v>-1.2642225031605562E-2</v>
      </c>
    </row>
    <row r="71" spans="2:10" ht="20.100000000000001" customHeight="1" thickBot="1" x14ac:dyDescent="0.25">
      <c r="B71" s="4" t="s">
        <v>45</v>
      </c>
      <c r="C71" s="5">
        <v>363</v>
      </c>
      <c r="D71" s="5">
        <v>432</v>
      </c>
      <c r="E71" s="6">
        <f t="shared" ref="E71:E77" si="6">IF(C71&gt;0,(D71-C71)/C71,"-")</f>
        <v>0.19008264462809918</v>
      </c>
    </row>
    <row r="72" spans="2:10" ht="20.100000000000001" customHeight="1" thickBot="1" x14ac:dyDescent="0.25">
      <c r="B72" s="4" t="s">
        <v>43</v>
      </c>
      <c r="C72" s="5">
        <v>4</v>
      </c>
      <c r="D72" s="5">
        <v>2</v>
      </c>
      <c r="E72" s="6">
        <f t="shared" si="6"/>
        <v>-0.5</v>
      </c>
    </row>
    <row r="73" spans="2:10" ht="20.100000000000001" customHeight="1" thickBot="1" x14ac:dyDescent="0.25">
      <c r="B73" s="4" t="s">
        <v>46</v>
      </c>
      <c r="C73" s="5">
        <v>823</v>
      </c>
      <c r="D73" s="5">
        <v>712</v>
      </c>
      <c r="E73" s="6">
        <f t="shared" si="6"/>
        <v>-0.13487241798298907</v>
      </c>
    </row>
    <row r="74" spans="2:10" ht="20.100000000000001" customHeight="1" thickBot="1" x14ac:dyDescent="0.25">
      <c r="B74" s="4" t="s">
        <v>47</v>
      </c>
      <c r="C74" s="5">
        <v>350</v>
      </c>
      <c r="D74" s="5">
        <v>376</v>
      </c>
      <c r="E74" s="6">
        <f t="shared" si="6"/>
        <v>7.4285714285714288E-2</v>
      </c>
    </row>
    <row r="75" spans="2:10" ht="20.100000000000001" customHeight="1" thickBot="1" x14ac:dyDescent="0.25">
      <c r="B75" s="4" t="s">
        <v>48</v>
      </c>
      <c r="C75" s="5">
        <v>41</v>
      </c>
      <c r="D75" s="5">
        <v>40</v>
      </c>
      <c r="E75" s="6">
        <f t="shared" si="6"/>
        <v>-2.4390243902439025E-2</v>
      </c>
    </row>
    <row r="76" spans="2:10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10" ht="20.100000000000001" customHeight="1" thickBot="1" x14ac:dyDescent="0.25">
      <c r="B77" s="4" t="s">
        <v>50</v>
      </c>
      <c r="C77" s="5">
        <v>1</v>
      </c>
      <c r="D77" s="5">
        <v>0</v>
      </c>
      <c r="E77" s="6">
        <f t="shared" si="6"/>
        <v>-1</v>
      </c>
    </row>
    <row r="78" spans="2:10" x14ac:dyDescent="0.2">
      <c r="B78" s="22"/>
      <c r="C78" s="22"/>
      <c r="D78" s="22"/>
      <c r="E78" s="22"/>
      <c r="F78" s="22"/>
      <c r="G78" s="22"/>
      <c r="H78" s="22"/>
      <c r="I78" s="22"/>
      <c r="J78" s="22"/>
    </row>
    <row r="79" spans="2:10" x14ac:dyDescent="0.2">
      <c r="B79" s="22"/>
      <c r="C79" s="22"/>
      <c r="D79" s="22"/>
      <c r="E79" s="22"/>
      <c r="F79" s="22"/>
      <c r="G79" s="22"/>
      <c r="H79" s="22"/>
      <c r="I79" s="22"/>
      <c r="J79" s="22"/>
    </row>
    <row r="89" spans="2:5" ht="42.75" customHeight="1" thickBot="1" x14ac:dyDescent="0.25">
      <c r="C89" s="8" t="s">
        <v>103</v>
      </c>
      <c r="D89" s="8" t="s">
        <v>102</v>
      </c>
      <c r="E89" s="8" t="s">
        <v>99</v>
      </c>
    </row>
    <row r="90" spans="2:5" ht="29.25" thickBot="1" x14ac:dyDescent="0.25">
      <c r="B90" s="4" t="s">
        <v>51</v>
      </c>
      <c r="C90" s="5">
        <v>108</v>
      </c>
      <c r="D90" s="5">
        <v>137</v>
      </c>
      <c r="E90" s="6">
        <f>IF(C90&gt;0,(D90-C90)/C90,"-")</f>
        <v>0.26851851851851855</v>
      </c>
    </row>
    <row r="91" spans="2:5" ht="29.25" thickBot="1" x14ac:dyDescent="0.25">
      <c r="B91" s="4" t="s">
        <v>52</v>
      </c>
      <c r="C91" s="5">
        <v>73</v>
      </c>
      <c r="D91" s="5">
        <v>95</v>
      </c>
      <c r="E91" s="6">
        <f t="shared" ref="E91:E93" si="7">IF(C91&gt;0,(D91-C91)/C91,"-")</f>
        <v>0.30136986301369861</v>
      </c>
    </row>
    <row r="92" spans="2:5" ht="29.25" customHeight="1" thickBot="1" x14ac:dyDescent="0.25">
      <c r="B92" s="4" t="s">
        <v>53</v>
      </c>
      <c r="C92" s="5">
        <v>111</v>
      </c>
      <c r="D92" s="5">
        <v>144</v>
      </c>
      <c r="E92" s="6">
        <f t="shared" si="7"/>
        <v>0.29729729729729731</v>
      </c>
    </row>
    <row r="93" spans="2:5" ht="29.25" customHeight="1" thickBot="1" x14ac:dyDescent="0.25">
      <c r="B93" s="4" t="s">
        <v>54</v>
      </c>
      <c r="C93" s="6">
        <f>(C90+C91)/(C90+C91+C92)</f>
        <v>0.61986301369863017</v>
      </c>
      <c r="D93" s="6">
        <f>(D90+D91)/(D90+D91+D92)</f>
        <v>0.61702127659574468</v>
      </c>
      <c r="E93" s="6">
        <f t="shared" si="7"/>
        <v>-4.5844598565887443E-3</v>
      </c>
    </row>
    <row r="99" spans="2:5" ht="42.75" customHeight="1" thickBot="1" x14ac:dyDescent="0.25">
      <c r="C99" s="8" t="s">
        <v>103</v>
      </c>
      <c r="D99" s="8" t="s">
        <v>102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294</v>
      </c>
      <c r="D100" s="5">
        <v>379</v>
      </c>
      <c r="E100" s="6">
        <f>IF(C100&gt;0,(D100-C100)/C100,"-")</f>
        <v>0.28911564625850339</v>
      </c>
    </row>
    <row r="101" spans="2:5" ht="20.100000000000001" customHeight="1" thickBot="1" x14ac:dyDescent="0.25">
      <c r="B101" s="4" t="s">
        <v>41</v>
      </c>
      <c r="C101" s="5">
        <v>136</v>
      </c>
      <c r="D101" s="5">
        <v>178</v>
      </c>
      <c r="E101" s="6">
        <f t="shared" ref="E101:E105" si="8">IF(C101&gt;0,(D101-C101)/C101,"-")</f>
        <v>0.30882352941176472</v>
      </c>
    </row>
    <row r="102" spans="2:5" ht="20.100000000000001" customHeight="1" thickBot="1" x14ac:dyDescent="0.25">
      <c r="B102" s="4" t="s">
        <v>42</v>
      </c>
      <c r="C102" s="5">
        <v>46</v>
      </c>
      <c r="D102" s="5">
        <v>57</v>
      </c>
      <c r="E102" s="6">
        <f t="shared" si="8"/>
        <v>0.2391304347826087</v>
      </c>
    </row>
    <row r="103" spans="2:5" ht="20.100000000000001" customHeight="1" thickBot="1" x14ac:dyDescent="0.25">
      <c r="B103" s="4" t="s">
        <v>98</v>
      </c>
      <c r="C103" s="6">
        <f>(C101+C102)/C100</f>
        <v>0.61904761904761907</v>
      </c>
      <c r="D103" s="6">
        <f>(D101+D102)/D100</f>
        <v>0.62005277044854878</v>
      </c>
      <c r="E103" s="6">
        <f t="shared" si="8"/>
        <v>1.6237061091941563E-3</v>
      </c>
    </row>
    <row r="104" spans="2:5" ht="20.100000000000001" customHeight="1" thickBot="1" x14ac:dyDescent="0.25">
      <c r="B104" s="4" t="s">
        <v>39</v>
      </c>
      <c r="C104" s="6">
        <v>0.62385321100917435</v>
      </c>
      <c r="D104" s="6">
        <v>0.63345195729537362</v>
      </c>
      <c r="E104" s="6">
        <f t="shared" si="8"/>
        <v>1.5386225664642959E-2</v>
      </c>
    </row>
    <row r="105" spans="2:5" ht="20.100000000000001" customHeight="1" thickBot="1" x14ac:dyDescent="0.25">
      <c r="B105" s="4" t="s">
        <v>40</v>
      </c>
      <c r="C105" s="6">
        <v>0.60526315789473684</v>
      </c>
      <c r="D105" s="6">
        <v>0.58163265306122447</v>
      </c>
      <c r="E105" s="6">
        <f t="shared" si="8"/>
        <v>-3.9041703637976953E-2</v>
      </c>
    </row>
    <row r="111" spans="2:5" ht="42.75" customHeight="1" thickBot="1" x14ac:dyDescent="0.25">
      <c r="C111" s="8" t="s">
        <v>103</v>
      </c>
      <c r="D111" s="8" t="s">
        <v>102</v>
      </c>
      <c r="E111" s="8" t="s">
        <v>99</v>
      </c>
    </row>
    <row r="112" spans="2:5" ht="15" thickBot="1" x14ac:dyDescent="0.25">
      <c r="B112" s="4" t="s">
        <v>55</v>
      </c>
      <c r="C112" s="5">
        <v>300</v>
      </c>
      <c r="D112" s="5">
        <v>376</v>
      </c>
      <c r="E112" s="6">
        <f>IF(C112&gt;0,(D112-C112)/C112,"-")</f>
        <v>0.25333333333333335</v>
      </c>
    </row>
    <row r="113" spans="2:14" ht="15" thickBot="1" x14ac:dyDescent="0.25">
      <c r="B113" s="4" t="s">
        <v>56</v>
      </c>
      <c r="C113" s="5">
        <v>201</v>
      </c>
      <c r="D113" s="5">
        <v>265</v>
      </c>
      <c r="E113" s="6">
        <f t="shared" ref="E113:E114" si="9">IF(C113&gt;0,(D113-C113)/C113,"-")</f>
        <v>0.31840796019900497</v>
      </c>
    </row>
    <row r="114" spans="2:14" ht="15" thickBot="1" x14ac:dyDescent="0.25">
      <c r="B114" s="4" t="s">
        <v>57</v>
      </c>
      <c r="C114" s="5">
        <v>99</v>
      </c>
      <c r="D114" s="5">
        <v>111</v>
      </c>
      <c r="E114" s="6">
        <f t="shared" si="9"/>
        <v>0.12121212121212122</v>
      </c>
    </row>
    <row r="115" spans="2:14" s="22" customFormat="1" x14ac:dyDescent="0.2"/>
    <row r="116" spans="2:14" x14ac:dyDescent="0.2">
      <c r="B116" s="9"/>
      <c r="C116" s="9"/>
      <c r="D116" s="9"/>
      <c r="E116" s="9"/>
      <c r="F116" s="9"/>
      <c r="G116" s="9"/>
      <c r="H116" s="9"/>
      <c r="I116" s="9"/>
      <c r="J116" s="9"/>
    </row>
    <row r="126" spans="2:14" ht="26.25" customHeight="1" thickBot="1" x14ac:dyDescent="0.25">
      <c r="C126" s="28" t="s">
        <v>103</v>
      </c>
      <c r="D126" s="29"/>
      <c r="E126" s="29"/>
      <c r="F126" s="30"/>
      <c r="G126" s="28" t="s">
        <v>102</v>
      </c>
      <c r="H126" s="29"/>
      <c r="I126" s="29"/>
      <c r="J126" s="30"/>
      <c r="K126" s="31" t="s">
        <v>58</v>
      </c>
      <c r="L126" s="32"/>
      <c r="M126" s="32"/>
      <c r="N126" s="32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0</v>
      </c>
      <c r="D128" s="10">
        <v>0</v>
      </c>
      <c r="E128" s="10">
        <v>0</v>
      </c>
      <c r="F128" s="10">
        <v>0</v>
      </c>
      <c r="G128" s="10">
        <v>2</v>
      </c>
      <c r="H128" s="10">
        <v>0</v>
      </c>
      <c r="I128" s="10">
        <v>1</v>
      </c>
      <c r="J128" s="10">
        <v>3</v>
      </c>
      <c r="K128" s="6" t="str">
        <f>IF(C128=0,"-",(G128-C128)/C128)</f>
        <v>-</v>
      </c>
      <c r="L128" s="6" t="str">
        <f t="shared" ref="L128:N133" si="10">IF(D128=0,"-",(H128-D128)/D128)</f>
        <v>-</v>
      </c>
      <c r="M128" s="6" t="str">
        <f t="shared" si="10"/>
        <v>-</v>
      </c>
      <c r="N128" s="6" t="str">
        <f t="shared" si="10"/>
        <v>-</v>
      </c>
    </row>
    <row r="129" spans="2:14" ht="15" thickBot="1" x14ac:dyDescent="0.25">
      <c r="B129" s="4" t="s">
        <v>64</v>
      </c>
      <c r="C129" s="10">
        <v>0</v>
      </c>
      <c r="D129" s="10">
        <v>0</v>
      </c>
      <c r="E129" s="10">
        <v>0</v>
      </c>
      <c r="F129" s="10">
        <v>0</v>
      </c>
      <c r="G129" s="10">
        <v>2</v>
      </c>
      <c r="H129" s="10">
        <v>0</v>
      </c>
      <c r="I129" s="10">
        <v>0</v>
      </c>
      <c r="J129" s="10">
        <v>2</v>
      </c>
      <c r="K129" s="6" t="str">
        <f t="shared" ref="K129:K133" si="11">IF(C129=0,"-",(G129-C129)/C129)</f>
        <v>-</v>
      </c>
      <c r="L129" s="6" t="str">
        <f t="shared" si="10"/>
        <v>-</v>
      </c>
      <c r="M129" s="6" t="str">
        <f t="shared" si="10"/>
        <v>-</v>
      </c>
      <c r="N129" s="6" t="str">
        <f t="shared" si="10"/>
        <v>-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0</v>
      </c>
      <c r="D133" s="10">
        <v>0</v>
      </c>
      <c r="E133" s="10">
        <v>0</v>
      </c>
      <c r="F133" s="10">
        <v>0</v>
      </c>
      <c r="G133" s="10">
        <v>4</v>
      </c>
      <c r="H133" s="10">
        <v>0</v>
      </c>
      <c r="I133" s="10">
        <v>1</v>
      </c>
      <c r="J133" s="10">
        <v>5</v>
      </c>
      <c r="K133" s="6" t="str">
        <f t="shared" si="11"/>
        <v>-</v>
      </c>
      <c r="L133" s="6" t="str">
        <f t="shared" si="10"/>
        <v>-</v>
      </c>
      <c r="M133" s="6" t="str">
        <f t="shared" si="10"/>
        <v>-</v>
      </c>
      <c r="N133" s="6" t="str">
        <f t="shared" si="10"/>
        <v>-</v>
      </c>
    </row>
    <row r="134" spans="2:14" ht="15" thickBot="1" x14ac:dyDescent="0.25">
      <c r="B134" s="4" t="s">
        <v>36</v>
      </c>
      <c r="C134" s="6" t="str">
        <f>IF(C128=0,"-",C128/(C128+C129))</f>
        <v>-</v>
      </c>
      <c r="D134" s="6" t="str">
        <f>IF(D128=0,"-",D128/(D128+D129))</f>
        <v>-</v>
      </c>
      <c r="E134" s="6" t="str">
        <f t="shared" ref="E134:J134" si="12">IF(E128=0,"-",E128/(E128+E129))</f>
        <v>-</v>
      </c>
      <c r="F134" s="6" t="str">
        <f t="shared" si="12"/>
        <v>-</v>
      </c>
      <c r="G134" s="6">
        <f t="shared" si="12"/>
        <v>0.5</v>
      </c>
      <c r="H134" s="6" t="str">
        <f t="shared" si="12"/>
        <v>-</v>
      </c>
      <c r="I134" s="6">
        <f t="shared" si="12"/>
        <v>1</v>
      </c>
      <c r="J134" s="6">
        <f t="shared" si="12"/>
        <v>0.6</v>
      </c>
      <c r="K134" s="6" t="str">
        <f>IF(OR(C134="-",G134="-"),"-",(G134-C134)/C134)</f>
        <v>-</v>
      </c>
      <c r="L134" s="6" t="str">
        <f t="shared" ref="L134:N135" si="13">IF(OR(D134="-",H134="-"),"-",(H134-D134)/D134)</f>
        <v>-</v>
      </c>
      <c r="M134" s="6" t="str">
        <f t="shared" si="13"/>
        <v>-</v>
      </c>
      <c r="N134" s="6" t="str">
        <f t="shared" si="13"/>
        <v>-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8" t="s">
        <v>103</v>
      </c>
      <c r="D141" s="29"/>
      <c r="E141" s="29"/>
      <c r="F141" s="30"/>
      <c r="G141" s="28" t="s">
        <v>102</v>
      </c>
      <c r="H141" s="29"/>
      <c r="I141" s="29"/>
      <c r="J141" s="30"/>
      <c r="K141" s="31" t="s">
        <v>58</v>
      </c>
      <c r="L141" s="32"/>
      <c r="M141" s="32"/>
      <c r="N141" s="32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2</v>
      </c>
      <c r="D143" s="10">
        <v>0</v>
      </c>
      <c r="E143" s="10">
        <v>0</v>
      </c>
      <c r="F143" s="10">
        <v>2</v>
      </c>
      <c r="G143" s="10">
        <v>1</v>
      </c>
      <c r="H143" s="10">
        <v>0</v>
      </c>
      <c r="I143" s="10">
        <v>2</v>
      </c>
      <c r="J143" s="10">
        <v>3</v>
      </c>
      <c r="K143" s="6">
        <f>IF(C143=0,"-",(G143-C143)/C143)</f>
        <v>-0.5</v>
      </c>
      <c r="L143" s="6" t="str">
        <f t="shared" ref="L143:N147" si="15">IF(D143=0,"-",(H143-D143)/D143)</f>
        <v>-</v>
      </c>
      <c r="M143" s="6" t="str">
        <f t="shared" si="15"/>
        <v>-</v>
      </c>
      <c r="N143" s="6">
        <f t="shared" si="15"/>
        <v>0.5</v>
      </c>
    </row>
    <row r="144" spans="2:14" ht="15" thickBot="1" x14ac:dyDescent="0.25">
      <c r="B144" s="4" t="s">
        <v>72</v>
      </c>
      <c r="C144" s="10">
        <v>10</v>
      </c>
      <c r="D144" s="10">
        <v>0</v>
      </c>
      <c r="E144" s="10">
        <v>3</v>
      </c>
      <c r="F144" s="10">
        <v>13</v>
      </c>
      <c r="G144" s="10">
        <v>1</v>
      </c>
      <c r="H144" s="10">
        <v>0</v>
      </c>
      <c r="I144" s="10">
        <v>0</v>
      </c>
      <c r="J144" s="10">
        <v>1</v>
      </c>
      <c r="K144" s="6">
        <f t="shared" ref="K144:K147" si="16">IF(C144=0,"-",(G144-C144)/C144)</f>
        <v>-0.9</v>
      </c>
      <c r="L144" s="6" t="str">
        <f t="shared" si="15"/>
        <v>-</v>
      </c>
      <c r="M144" s="6">
        <f t="shared" si="15"/>
        <v>-1</v>
      </c>
      <c r="N144" s="6">
        <f t="shared" si="15"/>
        <v>-0.92307692307692313</v>
      </c>
    </row>
    <row r="145" spans="2:14" ht="15" thickBot="1" x14ac:dyDescent="0.25">
      <c r="B145" s="4" t="s">
        <v>73</v>
      </c>
      <c r="C145" s="10">
        <v>26</v>
      </c>
      <c r="D145" s="10">
        <v>0</v>
      </c>
      <c r="E145" s="10">
        <v>2</v>
      </c>
      <c r="F145" s="10">
        <v>28</v>
      </c>
      <c r="G145" s="10">
        <v>40</v>
      </c>
      <c r="H145" s="10">
        <v>0</v>
      </c>
      <c r="I145" s="10">
        <v>3</v>
      </c>
      <c r="J145" s="10">
        <v>43</v>
      </c>
      <c r="K145" s="6">
        <f t="shared" si="16"/>
        <v>0.53846153846153844</v>
      </c>
      <c r="L145" s="6" t="str">
        <f t="shared" si="15"/>
        <v>-</v>
      </c>
      <c r="M145" s="6">
        <f t="shared" si="15"/>
        <v>0.5</v>
      </c>
      <c r="N145" s="6">
        <f t="shared" si="15"/>
        <v>0.5357142857142857</v>
      </c>
    </row>
    <row r="146" spans="2:14" ht="15" thickBot="1" x14ac:dyDescent="0.25">
      <c r="B146" s="4" t="s">
        <v>74</v>
      </c>
      <c r="C146" s="10">
        <v>4</v>
      </c>
      <c r="D146" s="10">
        <v>0</v>
      </c>
      <c r="E146" s="10">
        <v>3</v>
      </c>
      <c r="F146" s="10">
        <v>7</v>
      </c>
      <c r="G146" s="10">
        <v>4</v>
      </c>
      <c r="H146" s="10">
        <v>0</v>
      </c>
      <c r="I146" s="10">
        <v>1</v>
      </c>
      <c r="J146" s="10">
        <v>5</v>
      </c>
      <c r="K146" s="6">
        <f t="shared" si="16"/>
        <v>0</v>
      </c>
      <c r="L146" s="6" t="str">
        <f t="shared" si="15"/>
        <v>-</v>
      </c>
      <c r="M146" s="6">
        <f t="shared" si="15"/>
        <v>-0.66666666666666663</v>
      </c>
      <c r="N146" s="6">
        <f t="shared" si="15"/>
        <v>-0.2857142857142857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2</v>
      </c>
      <c r="H147" s="10">
        <v>0</v>
      </c>
      <c r="I147" s="10">
        <v>0</v>
      </c>
      <c r="J147" s="10">
        <v>2</v>
      </c>
      <c r="K147" s="6" t="str">
        <f t="shared" si="16"/>
        <v>-</v>
      </c>
      <c r="L147" s="6" t="str">
        <f t="shared" si="15"/>
        <v>-</v>
      </c>
      <c r="M147" s="6" t="str">
        <f t="shared" si="15"/>
        <v>-</v>
      </c>
      <c r="N147" s="6" t="str">
        <f t="shared" si="15"/>
        <v>-</v>
      </c>
    </row>
    <row r="148" spans="2:14" ht="15" thickBot="1" x14ac:dyDescent="0.25">
      <c r="B148" s="7" t="s">
        <v>68</v>
      </c>
      <c r="C148" s="10">
        <v>42</v>
      </c>
      <c r="D148" s="10">
        <v>0</v>
      </c>
      <c r="E148" s="10">
        <v>8</v>
      </c>
      <c r="F148" s="10">
        <v>50</v>
      </c>
      <c r="G148" s="10">
        <v>48</v>
      </c>
      <c r="H148" s="10">
        <v>0</v>
      </c>
      <c r="I148" s="10">
        <v>6</v>
      </c>
      <c r="J148" s="10">
        <v>54</v>
      </c>
      <c r="K148" s="6">
        <f t="shared" ref="K148" si="17">IF(C148=0,"-",(G148-C148)/C148)</f>
        <v>0.14285714285714285</v>
      </c>
      <c r="L148" s="6" t="str">
        <f t="shared" ref="L148" si="18">IF(D148=0,"-",(H148-D148)/D148)</f>
        <v>-</v>
      </c>
      <c r="M148" s="6">
        <f t="shared" ref="M148" si="19">IF(E148=0,"-",(I148-E148)/E148)</f>
        <v>-0.25</v>
      </c>
      <c r="N148" s="6">
        <f t="shared" ref="N148" si="20">IF(F148=0,"-",(J148-F148)/F148)</f>
        <v>0.08</v>
      </c>
    </row>
    <row r="149" spans="2:14" ht="29.25" thickBot="1" x14ac:dyDescent="0.25">
      <c r="B149" s="7" t="s">
        <v>76</v>
      </c>
      <c r="C149" s="6">
        <f t="shared" ref="C149:J150" si="21">IF(C143=0,"-",(C143/(C143+C145)))</f>
        <v>7.1428571428571425E-2</v>
      </c>
      <c r="D149" s="6" t="str">
        <f t="shared" si="21"/>
        <v>-</v>
      </c>
      <c r="E149" s="6" t="str">
        <f t="shared" si="21"/>
        <v>-</v>
      </c>
      <c r="F149" s="6">
        <f t="shared" si="21"/>
        <v>6.6666666666666666E-2</v>
      </c>
      <c r="G149" s="6">
        <f t="shared" si="21"/>
        <v>2.4390243902439025E-2</v>
      </c>
      <c r="H149" s="6" t="str">
        <f t="shared" si="21"/>
        <v>-</v>
      </c>
      <c r="I149" s="6">
        <f t="shared" si="21"/>
        <v>0.4</v>
      </c>
      <c r="J149" s="6">
        <f t="shared" si="21"/>
        <v>6.5217391304347824E-2</v>
      </c>
      <c r="K149" s="6">
        <f>IF(OR(C149="-",G149="-"),"-",(G149-C149)/C149)</f>
        <v>-0.65853658536585358</v>
      </c>
      <c r="L149" s="6" t="str">
        <f t="shared" ref="L149:N150" si="22">IF(OR(D149="-",H149="-"),"-",(H149-D149)/D149)</f>
        <v>-</v>
      </c>
      <c r="M149" s="6" t="str">
        <f t="shared" si="22"/>
        <v>-</v>
      </c>
      <c r="N149" s="6">
        <f t="shared" si="22"/>
        <v>-2.1739130434782622E-2</v>
      </c>
    </row>
    <row r="150" spans="2:14" ht="29.25" thickBot="1" x14ac:dyDescent="0.25">
      <c r="B150" s="7" t="s">
        <v>77</v>
      </c>
      <c r="C150" s="6">
        <f t="shared" si="21"/>
        <v>0.7142857142857143</v>
      </c>
      <c r="D150" s="6" t="str">
        <f t="shared" si="21"/>
        <v>-</v>
      </c>
      <c r="E150" s="6">
        <f t="shared" si="21"/>
        <v>0.5</v>
      </c>
      <c r="F150" s="6">
        <f t="shared" si="21"/>
        <v>0.65</v>
      </c>
      <c r="G150" s="6">
        <f t="shared" si="21"/>
        <v>0.2</v>
      </c>
      <c r="H150" s="6" t="str">
        <f t="shared" si="21"/>
        <v>-</v>
      </c>
      <c r="I150" s="6" t="str">
        <f t="shared" si="21"/>
        <v>-</v>
      </c>
      <c r="J150" s="6">
        <f t="shared" si="21"/>
        <v>0.16666666666666666</v>
      </c>
      <c r="K150" s="6">
        <f>IF(OR(C150="-",G150="-"),"-",(G150-C150)/C150)</f>
        <v>-0.71999999999999986</v>
      </c>
      <c r="L150" s="6" t="str">
        <f t="shared" si="22"/>
        <v>-</v>
      </c>
      <c r="M150" s="6" t="str">
        <f t="shared" si="22"/>
        <v>-</v>
      </c>
      <c r="N150" s="6">
        <f t="shared" si="22"/>
        <v>-0.74358974358974361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102</v>
      </c>
      <c r="E156" s="8" t="s">
        <v>99</v>
      </c>
    </row>
    <row r="157" spans="2:14" ht="15" thickBot="1" x14ac:dyDescent="0.25">
      <c r="B157" s="4" t="s">
        <v>94</v>
      </c>
      <c r="C157" s="19">
        <v>29</v>
      </c>
      <c r="D157" s="19">
        <v>42</v>
      </c>
      <c r="E157" s="18">
        <f>IF(C157=0,"-",(D157-C157)/C157)</f>
        <v>0.44827586206896552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13</v>
      </c>
      <c r="D158" s="19">
        <v>4</v>
      </c>
      <c r="E158" s="18">
        <f t="shared" ref="E158:E159" si="23">IF(C158=0,"-",(D158-C158)/C158)</f>
        <v>-0.69230769230769229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0</v>
      </c>
      <c r="D159" s="19">
        <v>0</v>
      </c>
      <c r="E159" s="18" t="str">
        <f t="shared" si="23"/>
        <v>-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0.69047619047619047</v>
      </c>
      <c r="D160" s="18">
        <f>IF(D157=0,"-",D157/(D157+D158+D159))</f>
        <v>0.91304347826086951</v>
      </c>
      <c r="E160" s="18">
        <f>IF(OR(C160="-",D160="-"),"-",(D160-C160)/C160)</f>
        <v>0.32233883058470758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102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0</v>
      </c>
      <c r="D166" s="5">
        <v>5</v>
      </c>
      <c r="E166" s="6" t="str">
        <f>IF(C166=0,"-",(D166-C166)/C166)</f>
        <v>-</v>
      </c>
    </row>
    <row r="167" spans="2:14" ht="20.100000000000001" customHeight="1" thickBot="1" x14ac:dyDescent="0.25">
      <c r="B167" s="4" t="s">
        <v>41</v>
      </c>
      <c r="C167" s="5">
        <v>0</v>
      </c>
      <c r="D167" s="5">
        <v>3</v>
      </c>
      <c r="E167" s="6" t="str">
        <f t="shared" ref="E167:E168" si="24">IF(C167=0,"-",(D167-C167)/C167)</f>
        <v>-</v>
      </c>
    </row>
    <row r="168" spans="2:14" ht="20.100000000000001" customHeight="1" thickBot="1" x14ac:dyDescent="0.25">
      <c r="B168" s="4" t="s">
        <v>42</v>
      </c>
      <c r="C168" s="5">
        <v>0</v>
      </c>
      <c r="D168" s="5">
        <v>0</v>
      </c>
      <c r="E168" s="6" t="str">
        <f t="shared" si="24"/>
        <v>-</v>
      </c>
    </row>
    <row r="169" spans="2:14" ht="20.100000000000001" customHeight="1" thickBot="1" x14ac:dyDescent="0.25">
      <c r="B169" s="4" t="s">
        <v>98</v>
      </c>
      <c r="C169" s="6" t="str">
        <f>IF(C166=0,"-",(C167+C168)/C166)</f>
        <v>-</v>
      </c>
      <c r="D169" s="6">
        <f>IF(D166=0,"-",(D167+D168)/D166)</f>
        <v>0.6</v>
      </c>
      <c r="E169" s="6" t="str">
        <f t="shared" ref="E169:E171" si="25">IF(OR(C169="-",D169="-"),"-",(D169-C169)/C169)</f>
        <v>-</v>
      </c>
    </row>
    <row r="170" spans="2:14" ht="20.100000000000001" customHeight="1" thickBot="1" x14ac:dyDescent="0.25">
      <c r="B170" s="4" t="s">
        <v>39</v>
      </c>
      <c r="C170" s="6" t="s">
        <v>104</v>
      </c>
      <c r="D170" s="6">
        <v>0.75</v>
      </c>
      <c r="E170" s="6" t="str">
        <f t="shared" si="25"/>
        <v>-</v>
      </c>
    </row>
    <row r="171" spans="2:14" ht="20.100000000000001" customHeight="1" thickBot="1" x14ac:dyDescent="0.25">
      <c r="B171" s="4" t="s">
        <v>40</v>
      </c>
      <c r="C171" s="6" t="s">
        <v>104</v>
      </c>
      <c r="D171" s="6" t="s">
        <v>104</v>
      </c>
      <c r="E171" s="6" t="str">
        <f t="shared" si="25"/>
        <v>-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102</v>
      </c>
      <c r="E177" s="8" t="s">
        <v>99</v>
      </c>
    </row>
    <row r="178" spans="2:8" ht="15" thickBot="1" x14ac:dyDescent="0.25">
      <c r="B178" s="15" t="s">
        <v>81</v>
      </c>
      <c r="C178" s="5">
        <v>7</v>
      </c>
      <c r="D178" s="5">
        <v>1</v>
      </c>
      <c r="E178" s="6">
        <f>IF(C178=0,"-",(D178-C178)/C178)</f>
        <v>-0.8571428571428571</v>
      </c>
      <c r="H178" s="13"/>
    </row>
    <row r="179" spans="2:8" ht="15" thickBot="1" x14ac:dyDescent="0.25">
      <c r="B179" s="4" t="s">
        <v>43</v>
      </c>
      <c r="C179" s="5">
        <v>6</v>
      </c>
      <c r="D179" s="5">
        <v>1</v>
      </c>
      <c r="E179" s="6">
        <f t="shared" ref="E179:E185" si="26">IF(C179=0,"-",(D179-C179)/C179)</f>
        <v>-0.83333333333333337</v>
      </c>
      <c r="H179" s="13"/>
    </row>
    <row r="180" spans="2:8" ht="15" thickBot="1" x14ac:dyDescent="0.25">
      <c r="B180" s="4" t="s">
        <v>47</v>
      </c>
      <c r="C180" s="5">
        <v>1</v>
      </c>
      <c r="D180" s="5">
        <v>0</v>
      </c>
      <c r="E180" s="6">
        <f t="shared" si="26"/>
        <v>-1</v>
      </c>
      <c r="H180" s="13"/>
    </row>
    <row r="181" spans="2:8" ht="15" thickBot="1" x14ac:dyDescent="0.25">
      <c r="B181" s="4" t="s">
        <v>78</v>
      </c>
      <c r="C181" s="5">
        <v>0</v>
      </c>
      <c r="D181" s="5">
        <v>0</v>
      </c>
      <c r="E181" s="6" t="str">
        <f t="shared" si="26"/>
        <v>-</v>
      </c>
      <c r="H181" s="13"/>
    </row>
    <row r="182" spans="2:8" ht="15" thickBot="1" x14ac:dyDescent="0.25">
      <c r="B182" s="15" t="s">
        <v>79</v>
      </c>
      <c r="C182" s="5">
        <v>66</v>
      </c>
      <c r="D182" s="5">
        <v>64</v>
      </c>
      <c r="E182" s="6">
        <f t="shared" si="26"/>
        <v>-3.0303030303030304E-2</v>
      </c>
      <c r="H182" s="13"/>
    </row>
    <row r="183" spans="2:8" ht="15" thickBot="1" x14ac:dyDescent="0.25">
      <c r="B183" s="4" t="s">
        <v>47</v>
      </c>
      <c r="C183" s="5">
        <v>52</v>
      </c>
      <c r="D183" s="5">
        <v>56</v>
      </c>
      <c r="E183" s="6">
        <f t="shared" si="26"/>
        <v>7.6923076923076927E-2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14</v>
      </c>
      <c r="D185" s="5">
        <v>8</v>
      </c>
      <c r="E185" s="6">
        <f t="shared" si="26"/>
        <v>-0.42857142857142855</v>
      </c>
      <c r="H185" s="13"/>
    </row>
    <row r="186" spans="2:8" s="22" customFormat="1" x14ac:dyDescent="0.2"/>
    <row r="187" spans="2:8" s="22" customFormat="1" x14ac:dyDescent="0.2"/>
    <row r="196" spans="2:5" ht="42.75" customHeight="1" thickBot="1" x14ac:dyDescent="0.25">
      <c r="C196" s="8" t="s">
        <v>103</v>
      </c>
      <c r="D196" s="8" t="s">
        <v>102</v>
      </c>
      <c r="E196" s="8" t="s">
        <v>99</v>
      </c>
    </row>
    <row r="197" spans="2:5" ht="15" thickBot="1" x14ac:dyDescent="0.25">
      <c r="B197" s="4" t="s">
        <v>82</v>
      </c>
      <c r="C197" s="5">
        <v>4</v>
      </c>
      <c r="D197" s="5">
        <v>3</v>
      </c>
      <c r="E197" s="6">
        <f t="shared" ref="E197:E200" si="27">IF(C197=0,"-",(D197-C197)/C197)</f>
        <v>-0.25</v>
      </c>
    </row>
    <row r="198" spans="2:5" ht="15" thickBot="1" x14ac:dyDescent="0.25">
      <c r="B198" s="4" t="s">
        <v>83</v>
      </c>
      <c r="C198" s="5">
        <v>0</v>
      </c>
      <c r="D198" s="5">
        <v>1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4</v>
      </c>
      <c r="D199" s="5">
        <v>4</v>
      </c>
      <c r="E199" s="6">
        <f t="shared" si="27"/>
        <v>0</v>
      </c>
    </row>
    <row r="200" spans="2:5" ht="15" thickBot="1" x14ac:dyDescent="0.25">
      <c r="B200" s="4" t="s">
        <v>85</v>
      </c>
      <c r="C200" s="5">
        <v>0</v>
      </c>
      <c r="D200" s="5">
        <v>2</v>
      </c>
      <c r="E200" s="6" t="str">
        <f t="shared" si="27"/>
        <v>-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102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4</v>
      </c>
      <c r="D208" s="5">
        <v>3</v>
      </c>
      <c r="E208" s="6">
        <f t="shared" si="28"/>
        <v>-0.25</v>
      </c>
    </row>
    <row r="209" spans="2:5" ht="20.100000000000001" customHeight="1" thickBot="1" x14ac:dyDescent="0.25">
      <c r="B209" s="17" t="s">
        <v>86</v>
      </c>
      <c r="C209" s="5">
        <v>4</v>
      </c>
      <c r="D209" s="5">
        <v>3</v>
      </c>
      <c r="E209" s="6">
        <f t="shared" si="28"/>
        <v>-0.25</v>
      </c>
    </row>
    <row r="210" spans="2:5" ht="20.100000000000001" customHeight="1" thickBot="1" x14ac:dyDescent="0.25">
      <c r="B210" s="17" t="s">
        <v>87</v>
      </c>
      <c r="C210" s="5">
        <v>0</v>
      </c>
      <c r="D210" s="5">
        <v>0</v>
      </c>
      <c r="E210" s="6" t="str">
        <f t="shared" si="28"/>
        <v>-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1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1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102</v>
      </c>
      <c r="E220" s="8" t="s">
        <v>99</v>
      </c>
    </row>
    <row r="221" spans="2:5" ht="15" thickBot="1" x14ac:dyDescent="0.25">
      <c r="B221" s="16" t="s">
        <v>91</v>
      </c>
      <c r="C221" s="5">
        <v>3</v>
      </c>
      <c r="D221" s="5">
        <v>4</v>
      </c>
      <c r="E221" s="6">
        <f t="shared" ref="E221:E223" si="30">IF(C221=0,"-",(D221-C221)/C221)</f>
        <v>0.33333333333333331</v>
      </c>
    </row>
    <row r="222" spans="2:5" ht="15" thickBot="1" x14ac:dyDescent="0.25">
      <c r="B222" s="16" t="s">
        <v>92</v>
      </c>
      <c r="C222" s="5">
        <v>4</v>
      </c>
      <c r="D222" s="5">
        <v>6</v>
      </c>
      <c r="E222" s="6">
        <f t="shared" si="30"/>
        <v>0.5</v>
      </c>
    </row>
    <row r="223" spans="2:5" ht="15" thickBot="1" x14ac:dyDescent="0.25">
      <c r="B223" s="16" t="s">
        <v>93</v>
      </c>
      <c r="C223" s="5">
        <v>6</v>
      </c>
      <c r="D223" s="5">
        <v>4</v>
      </c>
      <c r="E223" s="6">
        <f t="shared" si="30"/>
        <v>-0.33333333333333331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1º Trimestre 2021</v>
      </c>
    </row>
    <row r="13" spans="1:5" ht="42.75" customHeight="1" thickBot="1" x14ac:dyDescent="0.25">
      <c r="C13" s="8" t="s">
        <v>103</v>
      </c>
      <c r="D13" s="8" t="s">
        <v>102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1232</v>
      </c>
      <c r="D14" s="5">
        <v>1316</v>
      </c>
      <c r="E14" s="6">
        <f>IF(C14&gt;0,(D14-C14)/C14)</f>
        <v>6.8181818181818177E-2</v>
      </c>
    </row>
    <row r="15" spans="1:5" ht="20.100000000000001" customHeight="1" thickBot="1" x14ac:dyDescent="0.25">
      <c r="B15" s="4" t="s">
        <v>17</v>
      </c>
      <c r="C15" s="5">
        <v>1201</v>
      </c>
      <c r="D15" s="5">
        <v>1303</v>
      </c>
      <c r="E15" s="6">
        <f t="shared" ref="E15:E25" si="0">IF(C15&gt;0,(D15-C15)/C15)</f>
        <v>8.4929225645295592E-2</v>
      </c>
    </row>
    <row r="16" spans="1:5" ht="20.100000000000001" customHeight="1" thickBot="1" x14ac:dyDescent="0.25">
      <c r="B16" s="4" t="s">
        <v>18</v>
      </c>
      <c r="C16" s="5">
        <v>861</v>
      </c>
      <c r="D16" s="5">
        <v>913</v>
      </c>
      <c r="E16" s="6">
        <f t="shared" si="0"/>
        <v>6.039488966318235E-2</v>
      </c>
    </row>
    <row r="17" spans="2:5" ht="20.100000000000001" customHeight="1" thickBot="1" x14ac:dyDescent="0.25">
      <c r="B17" s="4" t="s">
        <v>19</v>
      </c>
      <c r="C17" s="5">
        <v>340</v>
      </c>
      <c r="D17" s="5">
        <v>390</v>
      </c>
      <c r="E17" s="6">
        <f t="shared" si="0"/>
        <v>0.14705882352941177</v>
      </c>
    </row>
    <row r="18" spans="2:5" ht="20.100000000000001" customHeight="1" thickBot="1" x14ac:dyDescent="0.25">
      <c r="B18" s="4" t="s">
        <v>100</v>
      </c>
      <c r="C18" s="5">
        <v>3</v>
      </c>
      <c r="D18" s="5">
        <v>0</v>
      </c>
      <c r="E18" s="6">
        <f>IF(C18=0,"-",(D18-C18)/C18)</f>
        <v>-1</v>
      </c>
    </row>
    <row r="19" spans="2:5" ht="20.100000000000001" customHeight="1" thickBot="1" x14ac:dyDescent="0.25">
      <c r="B19" s="4" t="s">
        <v>101</v>
      </c>
      <c r="C19" s="5">
        <v>3</v>
      </c>
      <c r="D19" s="5">
        <v>0</v>
      </c>
      <c r="E19" s="6">
        <f>IF(C19=0,"-",(D19-C19)/C19)</f>
        <v>-1</v>
      </c>
    </row>
    <row r="20" spans="2:5" ht="20.100000000000001" customHeight="1" thickBot="1" x14ac:dyDescent="0.25">
      <c r="B20" s="4" t="s">
        <v>20</v>
      </c>
      <c r="C20" s="6">
        <f>C17/C15</f>
        <v>0.28309741881765194</v>
      </c>
      <c r="D20" s="6">
        <f>D17/D15</f>
        <v>0.29930928626247122</v>
      </c>
      <c r="E20" s="6">
        <f t="shared" si="0"/>
        <v>5.7266037650670475E-2</v>
      </c>
    </row>
    <row r="21" spans="2:5" ht="30" customHeight="1" thickBot="1" x14ac:dyDescent="0.25">
      <c r="B21" s="4" t="s">
        <v>23</v>
      </c>
      <c r="C21" s="5">
        <v>181</v>
      </c>
      <c r="D21" s="5">
        <v>113</v>
      </c>
      <c r="E21" s="6">
        <f t="shared" si="0"/>
        <v>-0.37569060773480661</v>
      </c>
    </row>
    <row r="22" spans="2:5" ht="20.100000000000001" customHeight="1" thickBot="1" x14ac:dyDescent="0.25">
      <c r="B22" s="4" t="s">
        <v>24</v>
      </c>
      <c r="C22" s="5">
        <v>123</v>
      </c>
      <c r="D22" s="5">
        <v>83</v>
      </c>
      <c r="E22" s="6">
        <f t="shared" si="0"/>
        <v>-0.32520325203252032</v>
      </c>
    </row>
    <row r="23" spans="2:5" ht="20.100000000000001" customHeight="1" thickBot="1" x14ac:dyDescent="0.25">
      <c r="B23" s="4" t="s">
        <v>25</v>
      </c>
      <c r="C23" s="5">
        <v>58</v>
      </c>
      <c r="D23" s="5">
        <v>30</v>
      </c>
      <c r="E23" s="6">
        <f t="shared" si="0"/>
        <v>-0.48275862068965519</v>
      </c>
    </row>
    <row r="24" spans="2:5" ht="20.100000000000001" customHeight="1" thickBot="1" x14ac:dyDescent="0.25">
      <c r="B24" s="4" t="s">
        <v>21</v>
      </c>
      <c r="C24" s="6">
        <f>C23/C21</f>
        <v>0.32044198895027626</v>
      </c>
      <c r="D24" s="6">
        <f t="shared" ref="D24" si="1">D23/D21</f>
        <v>0.26548672566371684</v>
      </c>
      <c r="E24" s="6">
        <f t="shared" si="0"/>
        <v>-0.17149832163564233</v>
      </c>
    </row>
    <row r="25" spans="2:5" ht="20.100000000000001" customHeight="1" thickBot="1" x14ac:dyDescent="0.25">
      <c r="B25" s="7" t="s">
        <v>26</v>
      </c>
      <c r="C25" s="6">
        <v>0.11757438464347354</v>
      </c>
      <c r="D25" s="6">
        <v>0.12742516094394368</v>
      </c>
      <c r="E25" s="6">
        <f t="shared" si="0"/>
        <v>8.3783354089763035E-2</v>
      </c>
    </row>
    <row r="33" spans="2:5" ht="42.75" customHeight="1" thickBot="1" x14ac:dyDescent="0.25">
      <c r="C33" s="8" t="s">
        <v>103</v>
      </c>
      <c r="D33" s="8" t="s">
        <v>102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398</v>
      </c>
      <c r="D34" s="5">
        <v>344</v>
      </c>
      <c r="E34" s="6">
        <f>IF(C34&gt;0,(D34-C34)/C34,"-")</f>
        <v>-0.135678391959799</v>
      </c>
    </row>
    <row r="35" spans="2:5" ht="20.100000000000001" customHeight="1" thickBot="1" x14ac:dyDescent="0.25">
      <c r="B35" s="4" t="s">
        <v>29</v>
      </c>
      <c r="C35" s="5">
        <v>2</v>
      </c>
      <c r="D35" s="5">
        <v>0</v>
      </c>
      <c r="E35" s="6">
        <f t="shared" ref="E35:E37" si="2">IF(C35&gt;0,(D35-C35)/C35,"-")</f>
        <v>-1</v>
      </c>
    </row>
    <row r="36" spans="2:5" ht="20.100000000000001" customHeight="1" thickBot="1" x14ac:dyDescent="0.25">
      <c r="B36" s="4" t="s">
        <v>28</v>
      </c>
      <c r="C36" s="5">
        <v>302</v>
      </c>
      <c r="D36" s="5">
        <v>257</v>
      </c>
      <c r="E36" s="6">
        <f t="shared" si="2"/>
        <v>-0.1490066225165563</v>
      </c>
    </row>
    <row r="37" spans="2:5" ht="20.100000000000001" customHeight="1" thickBot="1" x14ac:dyDescent="0.25">
      <c r="B37" s="4" t="s">
        <v>30</v>
      </c>
      <c r="C37" s="5">
        <v>94</v>
      </c>
      <c r="D37" s="5">
        <v>87</v>
      </c>
      <c r="E37" s="6">
        <f t="shared" si="2"/>
        <v>-7.4468085106382975E-2</v>
      </c>
    </row>
    <row r="43" spans="2:5" ht="42.75" customHeight="1" thickBot="1" x14ac:dyDescent="0.25">
      <c r="C43" s="8" t="s">
        <v>103</v>
      </c>
      <c r="D43" s="8" t="s">
        <v>102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132</v>
      </c>
      <c r="D44" s="5">
        <v>179</v>
      </c>
      <c r="E44" s="6">
        <f>IF(C44&gt;0,(D44-C44)/C44,"-")</f>
        <v>0.35606060606060608</v>
      </c>
    </row>
    <row r="45" spans="2:5" ht="20.100000000000001" customHeight="1" thickBot="1" x14ac:dyDescent="0.25">
      <c r="B45" s="4" t="s">
        <v>34</v>
      </c>
      <c r="C45" s="5">
        <v>27</v>
      </c>
      <c r="D45" s="5">
        <v>38</v>
      </c>
      <c r="E45" s="6">
        <f t="shared" ref="E45:E51" si="3">IF(C45&gt;0,(D45-C45)/C45,"-")</f>
        <v>0.40740740740740738</v>
      </c>
    </row>
    <row r="46" spans="2:5" ht="20.100000000000001" customHeight="1" thickBot="1" x14ac:dyDescent="0.25">
      <c r="B46" s="4" t="s">
        <v>31</v>
      </c>
      <c r="C46" s="5">
        <v>23</v>
      </c>
      <c r="D46" s="5">
        <v>20</v>
      </c>
      <c r="E46" s="6">
        <f t="shared" si="3"/>
        <v>-0.13043478260869565</v>
      </c>
    </row>
    <row r="47" spans="2:5" ht="20.100000000000001" customHeight="1" thickBot="1" x14ac:dyDescent="0.25">
      <c r="B47" s="4" t="s">
        <v>32</v>
      </c>
      <c r="C47" s="5">
        <v>548</v>
      </c>
      <c r="D47" s="5">
        <v>595</v>
      </c>
      <c r="E47" s="6">
        <f t="shared" si="3"/>
        <v>8.576642335766424E-2</v>
      </c>
    </row>
    <row r="48" spans="2:5" ht="20.100000000000001" customHeight="1" thickBot="1" x14ac:dyDescent="0.25">
      <c r="B48" s="4" t="s">
        <v>35</v>
      </c>
      <c r="C48" s="5">
        <v>221</v>
      </c>
      <c r="D48" s="5">
        <v>276</v>
      </c>
      <c r="E48" s="6">
        <f t="shared" si="3"/>
        <v>0.24886877828054299</v>
      </c>
    </row>
    <row r="49" spans="2:5" ht="20.100000000000001" customHeight="1" thickBot="1" x14ac:dyDescent="0.25">
      <c r="B49" s="4" t="s">
        <v>67</v>
      </c>
      <c r="C49" s="5">
        <v>169</v>
      </c>
      <c r="D49" s="5">
        <v>157</v>
      </c>
      <c r="E49" s="6">
        <f t="shared" si="3"/>
        <v>-7.1005917159763315E-2</v>
      </c>
    </row>
    <row r="50" spans="2:5" ht="20.100000000000001" customHeight="1" collapsed="1" thickBot="1" x14ac:dyDescent="0.25">
      <c r="B50" s="4" t="s">
        <v>36</v>
      </c>
      <c r="C50" s="6">
        <f>C44/(C44+C45)</f>
        <v>0.83018867924528306</v>
      </c>
      <c r="D50" s="6">
        <f>D44/(D44+D45)</f>
        <v>0.82488479262672809</v>
      </c>
      <c r="E50" s="6">
        <f t="shared" si="3"/>
        <v>-6.3887725178048442E-3</v>
      </c>
    </row>
    <row r="51" spans="2:5" ht="20.100000000000001" customHeight="1" thickBot="1" x14ac:dyDescent="0.25">
      <c r="B51" s="4" t="s">
        <v>37</v>
      </c>
      <c r="C51" s="6">
        <f>C47/(C46+C47)</f>
        <v>0.95971978984238182</v>
      </c>
      <c r="D51" s="6">
        <f t="shared" ref="D51" si="4">D47/(D46+D47)</f>
        <v>0.96747967479674801</v>
      </c>
      <c r="E51" s="6">
        <f t="shared" si="3"/>
        <v>8.0855735564655026E-3</v>
      </c>
    </row>
    <row r="57" spans="2:5" ht="42.75" customHeight="1" thickBot="1" x14ac:dyDescent="0.25">
      <c r="C57" s="8" t="s">
        <v>103</v>
      </c>
      <c r="D57" s="8" t="s">
        <v>102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169</v>
      </c>
      <c r="D58" s="5">
        <v>220</v>
      </c>
      <c r="E58" s="6">
        <f>IF(C58&gt;0,(D58-C58)/C58,"-")</f>
        <v>0.30177514792899407</v>
      </c>
    </row>
    <row r="59" spans="2:5" ht="20.100000000000001" customHeight="1" thickBot="1" x14ac:dyDescent="0.25">
      <c r="B59" s="4" t="s">
        <v>41</v>
      </c>
      <c r="C59" s="5">
        <v>92</v>
      </c>
      <c r="D59" s="5">
        <v>121</v>
      </c>
      <c r="E59" s="6">
        <f t="shared" ref="E59:E63" si="5">IF(C59&gt;0,(D59-C59)/C59,"-")</f>
        <v>0.31521739130434784</v>
      </c>
    </row>
    <row r="60" spans="2:5" ht="20.100000000000001" customHeight="1" thickBot="1" x14ac:dyDescent="0.25">
      <c r="B60" s="4" t="s">
        <v>42</v>
      </c>
      <c r="C60" s="5">
        <v>40</v>
      </c>
      <c r="D60" s="5">
        <v>58</v>
      </c>
      <c r="E60" s="6">
        <f t="shared" si="5"/>
        <v>0.45</v>
      </c>
    </row>
    <row r="61" spans="2:5" ht="20.100000000000001" customHeight="1" collapsed="1" thickBot="1" x14ac:dyDescent="0.25">
      <c r="B61" s="4" t="s">
        <v>98</v>
      </c>
      <c r="C61" s="6">
        <f>(C59+C60)/C58</f>
        <v>0.78106508875739644</v>
      </c>
      <c r="D61" s="6">
        <f>(D59+D60)/D58</f>
        <v>0.8136363636363636</v>
      </c>
      <c r="E61" s="6">
        <f t="shared" si="5"/>
        <v>4.1701101928374625E-2</v>
      </c>
    </row>
    <row r="62" spans="2:5" ht="20.100000000000001" customHeight="1" thickBot="1" x14ac:dyDescent="0.25">
      <c r="B62" s="4" t="s">
        <v>39</v>
      </c>
      <c r="C62" s="6">
        <v>0.75409836065573765</v>
      </c>
      <c r="D62" s="6">
        <v>0.78064516129032258</v>
      </c>
      <c r="E62" s="6">
        <f t="shared" si="5"/>
        <v>3.5203366058906095E-2</v>
      </c>
    </row>
    <row r="63" spans="2:5" ht="20.100000000000001" customHeight="1" thickBot="1" x14ac:dyDescent="0.25">
      <c r="B63" s="4" t="s">
        <v>40</v>
      </c>
      <c r="C63" s="6">
        <v>0.85106382978723405</v>
      </c>
      <c r="D63" s="6">
        <v>0.89230769230769236</v>
      </c>
      <c r="E63" s="6">
        <f t="shared" si="5"/>
        <v>4.8461538461538514E-2</v>
      </c>
    </row>
    <row r="64" spans="2:5" ht="15" thickBot="1" x14ac:dyDescent="0.25">
      <c r="E64" s="6"/>
    </row>
    <row r="69" spans="2:10" ht="42.75" customHeight="1" thickBot="1" x14ac:dyDescent="0.25">
      <c r="C69" s="8" t="s">
        <v>103</v>
      </c>
      <c r="D69" s="8" t="s">
        <v>102</v>
      </c>
      <c r="E69" s="8" t="s">
        <v>99</v>
      </c>
    </row>
    <row r="70" spans="2:10" ht="20.100000000000001" customHeight="1" thickBot="1" x14ac:dyDescent="0.25">
      <c r="B70" s="4" t="s">
        <v>44</v>
      </c>
      <c r="C70" s="5">
        <v>1505</v>
      </c>
      <c r="D70" s="5">
        <v>1639</v>
      </c>
      <c r="E70" s="6">
        <f>IF(C70&gt;0,(D70-C70)/C70,"-")</f>
        <v>8.9036544850498334E-2</v>
      </c>
    </row>
    <row r="71" spans="2:10" ht="20.100000000000001" customHeight="1" thickBot="1" x14ac:dyDescent="0.25">
      <c r="B71" s="4" t="s">
        <v>45</v>
      </c>
      <c r="C71" s="5">
        <v>454</v>
      </c>
      <c r="D71" s="5">
        <v>521</v>
      </c>
      <c r="E71" s="6">
        <f t="shared" ref="E71:E77" si="6">IF(C71&gt;0,(D71-C71)/C71,"-")</f>
        <v>0.14757709251101322</v>
      </c>
    </row>
    <row r="72" spans="2:10" ht="20.100000000000001" customHeight="1" thickBot="1" x14ac:dyDescent="0.25">
      <c r="B72" s="4" t="s">
        <v>43</v>
      </c>
      <c r="C72" s="5">
        <v>2</v>
      </c>
      <c r="D72" s="5">
        <v>0</v>
      </c>
      <c r="E72" s="6">
        <f t="shared" si="6"/>
        <v>-1</v>
      </c>
    </row>
    <row r="73" spans="2:10" ht="20.100000000000001" customHeight="1" thickBot="1" x14ac:dyDescent="0.25">
      <c r="B73" s="4" t="s">
        <v>46</v>
      </c>
      <c r="C73" s="5">
        <v>721</v>
      </c>
      <c r="D73" s="5">
        <v>736</v>
      </c>
      <c r="E73" s="6">
        <f t="shared" si="6"/>
        <v>2.0804438280166437E-2</v>
      </c>
    </row>
    <row r="74" spans="2:10" ht="20.100000000000001" customHeight="1" thickBot="1" x14ac:dyDescent="0.25">
      <c r="B74" s="4" t="s">
        <v>47</v>
      </c>
      <c r="C74" s="5">
        <v>269</v>
      </c>
      <c r="D74" s="5">
        <v>334</v>
      </c>
      <c r="E74" s="6">
        <f t="shared" si="6"/>
        <v>0.24163568773234201</v>
      </c>
    </row>
    <row r="75" spans="2:10" ht="20.100000000000001" customHeight="1" thickBot="1" x14ac:dyDescent="0.25">
      <c r="B75" s="4" t="s">
        <v>48</v>
      </c>
      <c r="C75" s="5">
        <v>59</v>
      </c>
      <c r="D75" s="5">
        <v>48</v>
      </c>
      <c r="E75" s="6">
        <f t="shared" si="6"/>
        <v>-0.1864406779661017</v>
      </c>
    </row>
    <row r="76" spans="2:10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10" ht="20.100000000000001" customHeight="1" thickBot="1" x14ac:dyDescent="0.25">
      <c r="B77" s="4" t="s">
        <v>50</v>
      </c>
      <c r="C77" s="5">
        <v>0</v>
      </c>
      <c r="D77" s="5">
        <v>0</v>
      </c>
      <c r="E77" s="6" t="str">
        <f t="shared" si="6"/>
        <v>-</v>
      </c>
    </row>
    <row r="78" spans="2:10" x14ac:dyDescent="0.2">
      <c r="B78" s="22"/>
      <c r="C78" s="22"/>
      <c r="D78" s="22"/>
      <c r="E78" s="22"/>
      <c r="F78" s="22"/>
      <c r="G78" s="22"/>
      <c r="H78" s="22"/>
      <c r="I78" s="22"/>
      <c r="J78" s="22"/>
    </row>
    <row r="79" spans="2:10" x14ac:dyDescent="0.2">
      <c r="B79" s="22"/>
      <c r="C79" s="22"/>
      <c r="D79" s="22"/>
      <c r="E79" s="22"/>
      <c r="F79" s="22"/>
      <c r="G79" s="22"/>
      <c r="H79" s="22"/>
      <c r="I79" s="22"/>
      <c r="J79" s="22"/>
    </row>
    <row r="89" spans="2:5" ht="42.75" customHeight="1" thickBot="1" x14ac:dyDescent="0.25">
      <c r="C89" s="8" t="s">
        <v>103</v>
      </c>
      <c r="D89" s="8" t="s">
        <v>102</v>
      </c>
      <c r="E89" s="8" t="s">
        <v>99</v>
      </c>
    </row>
    <row r="90" spans="2:5" ht="29.25" thickBot="1" x14ac:dyDescent="0.25">
      <c r="B90" s="4" t="s">
        <v>51</v>
      </c>
      <c r="C90" s="5">
        <v>65</v>
      </c>
      <c r="D90" s="5">
        <v>70</v>
      </c>
      <c r="E90" s="6">
        <f>IF(C90&gt;0,(D90-C90)/C90,"-")</f>
        <v>7.6923076923076927E-2</v>
      </c>
    </row>
    <row r="91" spans="2:5" ht="29.25" thickBot="1" x14ac:dyDescent="0.25">
      <c r="B91" s="4" t="s">
        <v>52</v>
      </c>
      <c r="C91" s="5">
        <v>67</v>
      </c>
      <c r="D91" s="5">
        <v>77</v>
      </c>
      <c r="E91" s="6">
        <f t="shared" ref="E91:E93" si="7">IF(C91&gt;0,(D91-C91)/C91,"-")</f>
        <v>0.14925373134328357</v>
      </c>
    </row>
    <row r="92" spans="2:5" ht="29.25" customHeight="1" thickBot="1" x14ac:dyDescent="0.25">
      <c r="B92" s="4" t="s">
        <v>53</v>
      </c>
      <c r="C92" s="5">
        <v>112</v>
      </c>
      <c r="D92" s="5">
        <v>96</v>
      </c>
      <c r="E92" s="6">
        <f t="shared" si="7"/>
        <v>-0.14285714285714285</v>
      </c>
    </row>
    <row r="93" spans="2:5" ht="29.25" customHeight="1" thickBot="1" x14ac:dyDescent="0.25">
      <c r="B93" s="4" t="s">
        <v>54</v>
      </c>
      <c r="C93" s="6">
        <f>(C90+C91)/(C90+C91+C92)</f>
        <v>0.54098360655737709</v>
      </c>
      <c r="D93" s="6">
        <f>(D90+D91)/(D90+D91+D92)</f>
        <v>0.60493827160493829</v>
      </c>
      <c r="E93" s="6">
        <f t="shared" si="7"/>
        <v>0.11821922933034039</v>
      </c>
    </row>
    <row r="99" spans="2:5" ht="42.75" customHeight="1" thickBot="1" x14ac:dyDescent="0.25">
      <c r="C99" s="8" t="s">
        <v>103</v>
      </c>
      <c r="D99" s="8" t="s">
        <v>102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252</v>
      </c>
      <c r="D100" s="5">
        <v>246</v>
      </c>
      <c r="E100" s="6">
        <f>IF(C100&gt;0,(D100-C100)/C100,"-")</f>
        <v>-2.3809523809523808E-2</v>
      </c>
    </row>
    <row r="101" spans="2:5" ht="20.100000000000001" customHeight="1" thickBot="1" x14ac:dyDescent="0.25">
      <c r="B101" s="4" t="s">
        <v>41</v>
      </c>
      <c r="C101" s="5">
        <v>91</v>
      </c>
      <c r="D101" s="5">
        <v>93</v>
      </c>
      <c r="E101" s="6">
        <f t="shared" ref="E101:E105" si="8">IF(C101&gt;0,(D101-C101)/C101,"-")</f>
        <v>2.197802197802198E-2</v>
      </c>
    </row>
    <row r="102" spans="2:5" ht="20.100000000000001" customHeight="1" thickBot="1" x14ac:dyDescent="0.25">
      <c r="B102" s="4" t="s">
        <v>42</v>
      </c>
      <c r="C102" s="5">
        <v>42</v>
      </c>
      <c r="D102" s="5">
        <v>56</v>
      </c>
      <c r="E102" s="6">
        <f t="shared" si="8"/>
        <v>0.33333333333333331</v>
      </c>
    </row>
    <row r="103" spans="2:5" ht="20.100000000000001" customHeight="1" thickBot="1" x14ac:dyDescent="0.25">
      <c r="B103" s="4" t="s">
        <v>98</v>
      </c>
      <c r="C103" s="6">
        <f>(C101+C102)/C100</f>
        <v>0.52777777777777779</v>
      </c>
      <c r="D103" s="6">
        <f>(D101+D102)/D100</f>
        <v>0.60569105691056913</v>
      </c>
      <c r="E103" s="6">
        <f t="shared" si="8"/>
        <v>0.14762516046213095</v>
      </c>
    </row>
    <row r="104" spans="2:5" ht="20.100000000000001" customHeight="1" thickBot="1" x14ac:dyDescent="0.25">
      <c r="B104" s="4" t="s">
        <v>39</v>
      </c>
      <c r="C104" s="6">
        <v>0.52601156069364163</v>
      </c>
      <c r="D104" s="6">
        <v>0.58125000000000004</v>
      </c>
      <c r="E104" s="6">
        <f t="shared" si="8"/>
        <v>0.10501373626373632</v>
      </c>
    </row>
    <row r="105" spans="2:5" ht="20.100000000000001" customHeight="1" thickBot="1" x14ac:dyDescent="0.25">
      <c r="B105" s="4" t="s">
        <v>40</v>
      </c>
      <c r="C105" s="6">
        <v>0.53164556962025311</v>
      </c>
      <c r="D105" s="6">
        <v>0.65116279069767447</v>
      </c>
      <c r="E105" s="6">
        <f t="shared" si="8"/>
        <v>0.2248062015503878</v>
      </c>
    </row>
    <row r="111" spans="2:5" ht="42.75" customHeight="1" thickBot="1" x14ac:dyDescent="0.25">
      <c r="C111" s="8" t="s">
        <v>103</v>
      </c>
      <c r="D111" s="8" t="s">
        <v>102</v>
      </c>
      <c r="E111" s="8" t="s">
        <v>99</v>
      </c>
    </row>
    <row r="112" spans="2:5" ht="15" thickBot="1" x14ac:dyDescent="0.25">
      <c r="B112" s="4" t="s">
        <v>55</v>
      </c>
      <c r="C112" s="5">
        <v>286</v>
      </c>
      <c r="D112" s="5">
        <v>328</v>
      </c>
      <c r="E112" s="6">
        <f>IF(C112&gt;0,(D112-C112)/C112,"-")</f>
        <v>0.14685314685314685</v>
      </c>
    </row>
    <row r="113" spans="2:14" ht="15" thickBot="1" x14ac:dyDescent="0.25">
      <c r="B113" s="4" t="s">
        <v>56</v>
      </c>
      <c r="C113" s="5">
        <v>130</v>
      </c>
      <c r="D113" s="5">
        <v>187</v>
      </c>
      <c r="E113" s="6">
        <f t="shared" ref="E113:E114" si="9">IF(C113&gt;0,(D113-C113)/C113,"-")</f>
        <v>0.43846153846153846</v>
      </c>
    </row>
    <row r="114" spans="2:14" ht="15" thickBot="1" x14ac:dyDescent="0.25">
      <c r="B114" s="4" t="s">
        <v>57</v>
      </c>
      <c r="C114" s="5">
        <v>156</v>
      </c>
      <c r="D114" s="5">
        <v>141</v>
      </c>
      <c r="E114" s="6">
        <f t="shared" si="9"/>
        <v>-9.6153846153846159E-2</v>
      </c>
    </row>
    <row r="115" spans="2:14" s="22" customFormat="1" x14ac:dyDescent="0.2"/>
    <row r="116" spans="2:14" x14ac:dyDescent="0.2">
      <c r="B116" s="9"/>
      <c r="C116" s="9"/>
      <c r="D116" s="9"/>
      <c r="E116" s="9"/>
      <c r="F116" s="9"/>
      <c r="G116" s="9"/>
      <c r="H116" s="9"/>
      <c r="I116" s="9"/>
      <c r="J116" s="9"/>
    </row>
    <row r="126" spans="2:14" ht="26.25" customHeight="1" thickBot="1" x14ac:dyDescent="0.25">
      <c r="C126" s="28" t="s">
        <v>103</v>
      </c>
      <c r="D126" s="29"/>
      <c r="E126" s="29"/>
      <c r="F126" s="30"/>
      <c r="G126" s="28" t="s">
        <v>102</v>
      </c>
      <c r="H126" s="29"/>
      <c r="I126" s="29"/>
      <c r="J126" s="30"/>
      <c r="K126" s="31" t="s">
        <v>58</v>
      </c>
      <c r="L126" s="32"/>
      <c r="M126" s="32"/>
      <c r="N126" s="32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2</v>
      </c>
      <c r="D128" s="10">
        <v>0</v>
      </c>
      <c r="E128" s="10">
        <v>0</v>
      </c>
      <c r="F128" s="10">
        <v>2</v>
      </c>
      <c r="G128" s="10">
        <v>1</v>
      </c>
      <c r="H128" s="10">
        <v>1</v>
      </c>
      <c r="I128" s="10">
        <v>0</v>
      </c>
      <c r="J128" s="10">
        <v>2</v>
      </c>
      <c r="K128" s="6">
        <f>IF(C128=0,"-",(G128-C128)/C128)</f>
        <v>-0.5</v>
      </c>
      <c r="L128" s="6" t="str">
        <f t="shared" ref="L128:N133" si="10">IF(D128=0,"-",(H128-D128)/D128)</f>
        <v>-</v>
      </c>
      <c r="M128" s="6" t="str">
        <f t="shared" si="10"/>
        <v>-</v>
      </c>
      <c r="N128" s="6">
        <f t="shared" si="10"/>
        <v>0</v>
      </c>
    </row>
    <row r="129" spans="2:14" ht="15" thickBot="1" x14ac:dyDescent="0.25">
      <c r="B129" s="4" t="s">
        <v>64</v>
      </c>
      <c r="C129" s="10">
        <v>0</v>
      </c>
      <c r="D129" s="10">
        <v>0</v>
      </c>
      <c r="E129" s="10">
        <v>0</v>
      </c>
      <c r="F129" s="10">
        <v>0</v>
      </c>
      <c r="G129" s="10">
        <v>0</v>
      </c>
      <c r="H129" s="10">
        <v>1</v>
      </c>
      <c r="I129" s="10">
        <v>0</v>
      </c>
      <c r="J129" s="10">
        <v>1</v>
      </c>
      <c r="K129" s="6" t="str">
        <f t="shared" ref="K129:K133" si="11">IF(C129=0,"-",(G129-C129)/C129)</f>
        <v>-</v>
      </c>
      <c r="L129" s="6" t="str">
        <f t="shared" si="10"/>
        <v>-</v>
      </c>
      <c r="M129" s="6" t="str">
        <f t="shared" si="10"/>
        <v>-</v>
      </c>
      <c r="N129" s="6" t="str">
        <f t="shared" si="10"/>
        <v>-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1</v>
      </c>
      <c r="D131" s="10">
        <v>0</v>
      </c>
      <c r="E131" s="10">
        <v>0</v>
      </c>
      <c r="F131" s="10">
        <v>1</v>
      </c>
      <c r="G131" s="10">
        <v>1</v>
      </c>
      <c r="H131" s="10">
        <v>0</v>
      </c>
      <c r="I131" s="10">
        <v>0</v>
      </c>
      <c r="J131" s="10">
        <v>1</v>
      </c>
      <c r="K131" s="6">
        <f t="shared" si="11"/>
        <v>0</v>
      </c>
      <c r="L131" s="6" t="str">
        <f t="shared" si="10"/>
        <v>-</v>
      </c>
      <c r="M131" s="6" t="str">
        <f t="shared" si="10"/>
        <v>-</v>
      </c>
      <c r="N131" s="6">
        <f t="shared" si="10"/>
        <v>0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3</v>
      </c>
      <c r="D133" s="10">
        <v>0</v>
      </c>
      <c r="E133" s="10">
        <v>0</v>
      </c>
      <c r="F133" s="10">
        <v>3</v>
      </c>
      <c r="G133" s="10">
        <v>2</v>
      </c>
      <c r="H133" s="10">
        <v>2</v>
      </c>
      <c r="I133" s="10">
        <v>0</v>
      </c>
      <c r="J133" s="10">
        <v>4</v>
      </c>
      <c r="K133" s="6">
        <f t="shared" si="11"/>
        <v>-0.33333333333333331</v>
      </c>
      <c r="L133" s="6" t="str">
        <f t="shared" si="10"/>
        <v>-</v>
      </c>
      <c r="M133" s="6" t="str">
        <f t="shared" si="10"/>
        <v>-</v>
      </c>
      <c r="N133" s="6">
        <f t="shared" si="10"/>
        <v>0.33333333333333331</v>
      </c>
    </row>
    <row r="134" spans="2:14" ht="15" thickBot="1" x14ac:dyDescent="0.25">
      <c r="B134" s="4" t="s">
        <v>36</v>
      </c>
      <c r="C134" s="6">
        <f>IF(C128=0,"-",C128/(C128+C129))</f>
        <v>1</v>
      </c>
      <c r="D134" s="6" t="str">
        <f>IF(D128=0,"-",D128/(D128+D129))</f>
        <v>-</v>
      </c>
      <c r="E134" s="6" t="str">
        <f t="shared" ref="E134:J134" si="12">IF(E128=0,"-",E128/(E128+E129))</f>
        <v>-</v>
      </c>
      <c r="F134" s="6">
        <f t="shared" si="12"/>
        <v>1</v>
      </c>
      <c r="G134" s="6">
        <f t="shared" si="12"/>
        <v>1</v>
      </c>
      <c r="H134" s="6">
        <f t="shared" si="12"/>
        <v>0.5</v>
      </c>
      <c r="I134" s="6" t="str">
        <f t="shared" si="12"/>
        <v>-</v>
      </c>
      <c r="J134" s="6">
        <f t="shared" si="12"/>
        <v>0.66666666666666663</v>
      </c>
      <c r="K134" s="6">
        <f>IF(OR(C134="-",G134="-"),"-",(G134-C134)/C134)</f>
        <v>0</v>
      </c>
      <c r="L134" s="6" t="str">
        <f t="shared" ref="L134:N135" si="13">IF(OR(D134="-",H134="-"),"-",(H134-D134)/D134)</f>
        <v>-</v>
      </c>
      <c r="M134" s="6" t="str">
        <f t="shared" si="13"/>
        <v>-</v>
      </c>
      <c r="N134" s="6">
        <f t="shared" si="13"/>
        <v>-0.33333333333333337</v>
      </c>
    </row>
    <row r="135" spans="2:14" ht="15" thickBot="1" x14ac:dyDescent="0.25">
      <c r="B135" s="4" t="s">
        <v>37</v>
      </c>
      <c r="C135" s="6">
        <f>IF(C131=0,"-",C131/(C130+C131))</f>
        <v>1</v>
      </c>
      <c r="D135" s="6" t="str">
        <f t="shared" ref="D135:J135" si="14">IF(D131=0,"-",D131/(D130+D131))</f>
        <v>-</v>
      </c>
      <c r="E135" s="6" t="str">
        <f t="shared" si="14"/>
        <v>-</v>
      </c>
      <c r="F135" s="6">
        <f t="shared" si="14"/>
        <v>1</v>
      </c>
      <c r="G135" s="6">
        <f t="shared" si="14"/>
        <v>1</v>
      </c>
      <c r="H135" s="6" t="str">
        <f t="shared" si="14"/>
        <v>-</v>
      </c>
      <c r="I135" s="6" t="str">
        <f t="shared" si="14"/>
        <v>-</v>
      </c>
      <c r="J135" s="6">
        <f t="shared" si="14"/>
        <v>1</v>
      </c>
      <c r="K135" s="6">
        <f>IF(OR(C135="-",G135="-"),"-",(G135-C135)/C135)</f>
        <v>0</v>
      </c>
      <c r="L135" s="6" t="str">
        <f t="shared" si="13"/>
        <v>-</v>
      </c>
      <c r="M135" s="6" t="str">
        <f t="shared" si="13"/>
        <v>-</v>
      </c>
      <c r="N135" s="6">
        <f t="shared" si="13"/>
        <v>0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8" t="s">
        <v>103</v>
      </c>
      <c r="D141" s="29"/>
      <c r="E141" s="29"/>
      <c r="F141" s="30"/>
      <c r="G141" s="28" t="s">
        <v>102</v>
      </c>
      <c r="H141" s="29"/>
      <c r="I141" s="29"/>
      <c r="J141" s="30"/>
      <c r="K141" s="31" t="s">
        <v>58</v>
      </c>
      <c r="L141" s="32"/>
      <c r="M141" s="32"/>
      <c r="N141" s="32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3</v>
      </c>
      <c r="D143" s="10">
        <v>0</v>
      </c>
      <c r="E143" s="10">
        <v>0</v>
      </c>
      <c r="F143" s="10">
        <v>3</v>
      </c>
      <c r="G143" s="10">
        <v>17</v>
      </c>
      <c r="H143" s="10">
        <v>0</v>
      </c>
      <c r="I143" s="10">
        <v>1</v>
      </c>
      <c r="J143" s="10">
        <v>18</v>
      </c>
      <c r="K143" s="6">
        <f>IF(C143=0,"-",(G143-C143)/C143)</f>
        <v>4.666666666666667</v>
      </c>
      <c r="L143" s="6" t="str">
        <f t="shared" ref="L143:N147" si="15">IF(D143=0,"-",(H143-D143)/D143)</f>
        <v>-</v>
      </c>
      <c r="M143" s="6" t="str">
        <f t="shared" si="15"/>
        <v>-</v>
      </c>
      <c r="N143" s="6">
        <f t="shared" si="15"/>
        <v>5</v>
      </c>
    </row>
    <row r="144" spans="2:14" ht="15" thickBot="1" x14ac:dyDescent="0.25">
      <c r="B144" s="4" t="s">
        <v>72</v>
      </c>
      <c r="C144" s="10">
        <v>2</v>
      </c>
      <c r="D144" s="10">
        <v>0</v>
      </c>
      <c r="E144" s="10">
        <v>0</v>
      </c>
      <c r="F144" s="10">
        <v>2</v>
      </c>
      <c r="G144" s="10">
        <v>1</v>
      </c>
      <c r="H144" s="10">
        <v>0</v>
      </c>
      <c r="I144" s="10">
        <v>1</v>
      </c>
      <c r="J144" s="10">
        <v>2</v>
      </c>
      <c r="K144" s="6">
        <f t="shared" ref="K144:K147" si="16">IF(C144=0,"-",(G144-C144)/C144)</f>
        <v>-0.5</v>
      </c>
      <c r="L144" s="6" t="str">
        <f t="shared" si="15"/>
        <v>-</v>
      </c>
      <c r="M144" s="6" t="str">
        <f t="shared" si="15"/>
        <v>-</v>
      </c>
      <c r="N144" s="6">
        <f t="shared" si="15"/>
        <v>0</v>
      </c>
    </row>
    <row r="145" spans="2:14" ht="15" thickBot="1" x14ac:dyDescent="0.25">
      <c r="B145" s="4" t="s">
        <v>73</v>
      </c>
      <c r="C145" s="10">
        <v>32</v>
      </c>
      <c r="D145" s="10">
        <v>0</v>
      </c>
      <c r="E145" s="10">
        <v>2</v>
      </c>
      <c r="F145" s="10">
        <v>34</v>
      </c>
      <c r="G145" s="10">
        <v>33</v>
      </c>
      <c r="H145" s="10">
        <v>0</v>
      </c>
      <c r="I145" s="10">
        <v>5</v>
      </c>
      <c r="J145" s="10">
        <v>38</v>
      </c>
      <c r="K145" s="6">
        <f t="shared" si="16"/>
        <v>3.125E-2</v>
      </c>
      <c r="L145" s="6" t="str">
        <f t="shared" si="15"/>
        <v>-</v>
      </c>
      <c r="M145" s="6">
        <f t="shared" si="15"/>
        <v>1.5</v>
      </c>
      <c r="N145" s="6">
        <f t="shared" si="15"/>
        <v>0.11764705882352941</v>
      </c>
    </row>
    <row r="146" spans="2:14" ht="15" thickBot="1" x14ac:dyDescent="0.25">
      <c r="B146" s="4" t="s">
        <v>74</v>
      </c>
      <c r="C146" s="10">
        <v>6</v>
      </c>
      <c r="D146" s="10">
        <v>0</v>
      </c>
      <c r="E146" s="10">
        <v>0</v>
      </c>
      <c r="F146" s="10">
        <v>6</v>
      </c>
      <c r="G146" s="10">
        <v>14</v>
      </c>
      <c r="H146" s="10">
        <v>0</v>
      </c>
      <c r="I146" s="10">
        <v>3</v>
      </c>
      <c r="J146" s="10">
        <v>17</v>
      </c>
      <c r="K146" s="6">
        <f t="shared" si="16"/>
        <v>1.3333333333333333</v>
      </c>
      <c r="L146" s="6" t="str">
        <f t="shared" si="15"/>
        <v>-</v>
      </c>
      <c r="M146" s="6" t="str">
        <f t="shared" si="15"/>
        <v>-</v>
      </c>
      <c r="N146" s="6">
        <f t="shared" si="15"/>
        <v>1.8333333333333333</v>
      </c>
    </row>
    <row r="147" spans="2:14" ht="15" thickBot="1" x14ac:dyDescent="0.25">
      <c r="B147" s="4" t="s">
        <v>75</v>
      </c>
      <c r="C147" s="10">
        <v>1</v>
      </c>
      <c r="D147" s="10">
        <v>0</v>
      </c>
      <c r="E147" s="10">
        <v>0</v>
      </c>
      <c r="F147" s="10">
        <v>1</v>
      </c>
      <c r="G147" s="10">
        <v>1</v>
      </c>
      <c r="H147" s="10">
        <v>0</v>
      </c>
      <c r="I147" s="10">
        <v>0</v>
      </c>
      <c r="J147" s="10">
        <v>1</v>
      </c>
      <c r="K147" s="6">
        <f t="shared" si="16"/>
        <v>0</v>
      </c>
      <c r="L147" s="6" t="str">
        <f t="shared" si="15"/>
        <v>-</v>
      </c>
      <c r="M147" s="6" t="str">
        <f t="shared" si="15"/>
        <v>-</v>
      </c>
      <c r="N147" s="6">
        <f t="shared" si="15"/>
        <v>0</v>
      </c>
    </row>
    <row r="148" spans="2:14" ht="15" thickBot="1" x14ac:dyDescent="0.25">
      <c r="B148" s="7" t="s">
        <v>68</v>
      </c>
      <c r="C148" s="10">
        <v>44</v>
      </c>
      <c r="D148" s="10">
        <v>0</v>
      </c>
      <c r="E148" s="10">
        <v>2</v>
      </c>
      <c r="F148" s="10">
        <v>46</v>
      </c>
      <c r="G148" s="10">
        <v>66</v>
      </c>
      <c r="H148" s="10">
        <v>0</v>
      </c>
      <c r="I148" s="10">
        <v>10</v>
      </c>
      <c r="J148" s="10">
        <v>76</v>
      </c>
      <c r="K148" s="6">
        <f t="shared" ref="K148" si="17">IF(C148=0,"-",(G148-C148)/C148)</f>
        <v>0.5</v>
      </c>
      <c r="L148" s="6" t="str">
        <f t="shared" ref="L148" si="18">IF(D148=0,"-",(H148-D148)/D148)</f>
        <v>-</v>
      </c>
      <c r="M148" s="6">
        <f t="shared" ref="M148" si="19">IF(E148=0,"-",(I148-E148)/E148)</f>
        <v>4</v>
      </c>
      <c r="N148" s="6">
        <f t="shared" ref="N148" si="20">IF(F148=0,"-",(J148-F148)/F148)</f>
        <v>0.65217391304347827</v>
      </c>
    </row>
    <row r="149" spans="2:14" ht="29.25" thickBot="1" x14ac:dyDescent="0.25">
      <c r="B149" s="7" t="s">
        <v>76</v>
      </c>
      <c r="C149" s="6">
        <f t="shared" ref="C149:J150" si="21">IF(C143=0,"-",(C143/(C143+C145)))</f>
        <v>8.5714285714285715E-2</v>
      </c>
      <c r="D149" s="6" t="str">
        <f t="shared" si="21"/>
        <v>-</v>
      </c>
      <c r="E149" s="6" t="str">
        <f t="shared" si="21"/>
        <v>-</v>
      </c>
      <c r="F149" s="6">
        <f t="shared" si="21"/>
        <v>8.1081081081081086E-2</v>
      </c>
      <c r="G149" s="6">
        <f t="shared" si="21"/>
        <v>0.34</v>
      </c>
      <c r="H149" s="6" t="str">
        <f t="shared" si="21"/>
        <v>-</v>
      </c>
      <c r="I149" s="6">
        <f t="shared" si="21"/>
        <v>0.16666666666666666</v>
      </c>
      <c r="J149" s="6">
        <f t="shared" si="21"/>
        <v>0.32142857142857145</v>
      </c>
      <c r="K149" s="6">
        <f>IF(OR(C149="-",G149="-"),"-",(G149-C149)/C149)</f>
        <v>2.9666666666666672</v>
      </c>
      <c r="L149" s="6" t="str">
        <f t="shared" ref="L149:N150" si="22">IF(OR(D149="-",H149="-"),"-",(H149-D149)/D149)</f>
        <v>-</v>
      </c>
      <c r="M149" s="6" t="str">
        <f t="shared" si="22"/>
        <v>-</v>
      </c>
      <c r="N149" s="6">
        <f t="shared" si="22"/>
        <v>2.9642857142857144</v>
      </c>
    </row>
    <row r="150" spans="2:14" ht="29.25" thickBot="1" x14ac:dyDescent="0.25">
      <c r="B150" s="7" t="s">
        <v>77</v>
      </c>
      <c r="C150" s="6">
        <f t="shared" si="21"/>
        <v>0.25</v>
      </c>
      <c r="D150" s="6" t="str">
        <f t="shared" si="21"/>
        <v>-</v>
      </c>
      <c r="E150" s="6" t="str">
        <f t="shared" si="21"/>
        <v>-</v>
      </c>
      <c r="F150" s="6">
        <f t="shared" si="21"/>
        <v>0.25</v>
      </c>
      <c r="G150" s="6">
        <f t="shared" si="21"/>
        <v>6.6666666666666666E-2</v>
      </c>
      <c r="H150" s="6" t="str">
        <f t="shared" si="21"/>
        <v>-</v>
      </c>
      <c r="I150" s="6">
        <f t="shared" si="21"/>
        <v>0.25</v>
      </c>
      <c r="J150" s="6">
        <f t="shared" si="21"/>
        <v>0.10526315789473684</v>
      </c>
      <c r="K150" s="6">
        <f>IF(OR(C150="-",G150="-"),"-",(G150-C150)/C150)</f>
        <v>-0.73333333333333339</v>
      </c>
      <c r="L150" s="6" t="str">
        <f t="shared" si="22"/>
        <v>-</v>
      </c>
      <c r="M150" s="6" t="str">
        <f t="shared" si="22"/>
        <v>-</v>
      </c>
      <c r="N150" s="6">
        <f t="shared" si="22"/>
        <v>-0.57894736842105265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102</v>
      </c>
      <c r="E156" s="8" t="s">
        <v>99</v>
      </c>
    </row>
    <row r="157" spans="2:14" ht="15" thickBot="1" x14ac:dyDescent="0.25">
      <c r="B157" s="4" t="s">
        <v>94</v>
      </c>
      <c r="C157" s="19">
        <v>37</v>
      </c>
      <c r="D157" s="19">
        <v>57</v>
      </c>
      <c r="E157" s="18">
        <f>IF(C157=0,"-",(D157-C157)/C157)</f>
        <v>0.54054054054054057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6</v>
      </c>
      <c r="D158" s="19">
        <v>6</v>
      </c>
      <c r="E158" s="18">
        <f t="shared" ref="E158:E159" si="23">IF(C158=0,"-",(D158-C158)/C158)</f>
        <v>0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0</v>
      </c>
      <c r="D159" s="19">
        <v>1</v>
      </c>
      <c r="E159" s="18" t="str">
        <f t="shared" si="23"/>
        <v>-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0.86046511627906974</v>
      </c>
      <c r="D160" s="18">
        <f>IF(D157=0,"-",D157/(D157+D158+D159))</f>
        <v>0.890625</v>
      </c>
      <c r="E160" s="18">
        <f>IF(OR(C160="-",D160="-"),"-",(D160-C160)/C160)</f>
        <v>3.5050675675675706E-2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102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2</v>
      </c>
      <c r="D166" s="5">
        <v>3</v>
      </c>
      <c r="E166" s="6">
        <f>IF(C166=0,"-",(D166-C166)/C166)</f>
        <v>0.5</v>
      </c>
    </row>
    <row r="167" spans="2:14" ht="20.100000000000001" customHeight="1" thickBot="1" x14ac:dyDescent="0.25">
      <c r="B167" s="4" t="s">
        <v>41</v>
      </c>
      <c r="C167" s="5">
        <v>2</v>
      </c>
      <c r="D167" s="5">
        <v>2</v>
      </c>
      <c r="E167" s="6">
        <f t="shared" ref="E167:E168" si="24">IF(C167=0,"-",(D167-C167)/C167)</f>
        <v>0</v>
      </c>
    </row>
    <row r="168" spans="2:14" ht="20.100000000000001" customHeight="1" thickBot="1" x14ac:dyDescent="0.25">
      <c r="B168" s="4" t="s">
        <v>42</v>
      </c>
      <c r="C168" s="5">
        <v>0</v>
      </c>
      <c r="D168" s="5">
        <v>0</v>
      </c>
      <c r="E168" s="6" t="str">
        <f t="shared" si="24"/>
        <v>-</v>
      </c>
    </row>
    <row r="169" spans="2:14" ht="20.100000000000001" customHeight="1" thickBot="1" x14ac:dyDescent="0.25">
      <c r="B169" s="4" t="s">
        <v>98</v>
      </c>
      <c r="C169" s="6">
        <f>IF(C166=0,"-",(C167+C168)/C166)</f>
        <v>1</v>
      </c>
      <c r="D169" s="6">
        <f>IF(D166=0,"-",(D167+D168)/D166)</f>
        <v>0.66666666666666663</v>
      </c>
      <c r="E169" s="6">
        <f t="shared" ref="E169:E171" si="25">IF(OR(C169="-",D169="-"),"-",(D169-C169)/C169)</f>
        <v>-0.33333333333333337</v>
      </c>
    </row>
    <row r="170" spans="2:14" ht="20.100000000000001" customHeight="1" thickBot="1" x14ac:dyDescent="0.25">
      <c r="B170" s="4" t="s">
        <v>39</v>
      </c>
      <c r="C170" s="6">
        <v>1</v>
      </c>
      <c r="D170" s="6">
        <v>1</v>
      </c>
      <c r="E170" s="6">
        <f t="shared" si="25"/>
        <v>0</v>
      </c>
    </row>
    <row r="171" spans="2:14" ht="20.100000000000001" customHeight="1" thickBot="1" x14ac:dyDescent="0.25">
      <c r="B171" s="4" t="s">
        <v>40</v>
      </c>
      <c r="C171" s="6" t="s">
        <v>104</v>
      </c>
      <c r="D171" s="6" t="s">
        <v>104</v>
      </c>
      <c r="E171" s="6" t="str">
        <f t="shared" si="25"/>
        <v>-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102</v>
      </c>
      <c r="E177" s="8" t="s">
        <v>99</v>
      </c>
    </row>
    <row r="178" spans="2:8" ht="15" thickBot="1" x14ac:dyDescent="0.25">
      <c r="B178" s="15" t="s">
        <v>81</v>
      </c>
      <c r="C178" s="5">
        <v>2</v>
      </c>
      <c r="D178" s="5">
        <v>4</v>
      </c>
      <c r="E178" s="6">
        <f>IF(C178=0,"-",(D178-C178)/C178)</f>
        <v>1</v>
      </c>
      <c r="H178" s="13"/>
    </row>
    <row r="179" spans="2:8" ht="15" thickBot="1" x14ac:dyDescent="0.25">
      <c r="B179" s="4" t="s">
        <v>43</v>
      </c>
      <c r="C179" s="5">
        <v>1</v>
      </c>
      <c r="D179" s="5">
        <v>1</v>
      </c>
      <c r="E179" s="6">
        <f t="shared" ref="E179:E185" si="26">IF(C179=0,"-",(D179-C179)/C179)</f>
        <v>0</v>
      </c>
      <c r="H179" s="13"/>
    </row>
    <row r="180" spans="2:8" ht="15" thickBot="1" x14ac:dyDescent="0.25">
      <c r="B180" s="4" t="s">
        <v>47</v>
      </c>
      <c r="C180" s="5">
        <v>1</v>
      </c>
      <c r="D180" s="5">
        <v>3</v>
      </c>
      <c r="E180" s="6">
        <f t="shared" si="26"/>
        <v>2</v>
      </c>
      <c r="H180" s="13"/>
    </row>
    <row r="181" spans="2:8" ht="15" thickBot="1" x14ac:dyDescent="0.25">
      <c r="B181" s="4" t="s">
        <v>78</v>
      </c>
      <c r="C181" s="5">
        <v>0</v>
      </c>
      <c r="D181" s="5">
        <v>0</v>
      </c>
      <c r="E181" s="6" t="str">
        <f t="shared" si="26"/>
        <v>-</v>
      </c>
      <c r="H181" s="13"/>
    </row>
    <row r="182" spans="2:8" ht="15" thickBot="1" x14ac:dyDescent="0.25">
      <c r="B182" s="15" t="s">
        <v>79</v>
      </c>
      <c r="C182" s="5">
        <v>41</v>
      </c>
      <c r="D182" s="5">
        <v>66</v>
      </c>
      <c r="E182" s="6">
        <f t="shared" si="26"/>
        <v>0.6097560975609756</v>
      </c>
      <c r="H182" s="13"/>
    </row>
    <row r="183" spans="2:8" ht="15" thickBot="1" x14ac:dyDescent="0.25">
      <c r="B183" s="4" t="s">
        <v>47</v>
      </c>
      <c r="C183" s="5">
        <v>33</v>
      </c>
      <c r="D183" s="5">
        <v>59</v>
      </c>
      <c r="E183" s="6">
        <f t="shared" si="26"/>
        <v>0.78787878787878785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8</v>
      </c>
      <c r="D185" s="5">
        <v>7</v>
      </c>
      <c r="E185" s="6">
        <f t="shared" si="26"/>
        <v>-0.125</v>
      </c>
      <c r="H185" s="13"/>
    </row>
    <row r="186" spans="2:8" s="22" customFormat="1" x14ac:dyDescent="0.2"/>
    <row r="187" spans="2:8" s="22" customFormat="1" x14ac:dyDescent="0.2"/>
    <row r="196" spans="2:5" ht="42.75" customHeight="1" thickBot="1" x14ac:dyDescent="0.25">
      <c r="C196" s="8" t="s">
        <v>103</v>
      </c>
      <c r="D196" s="8" t="s">
        <v>102</v>
      </c>
      <c r="E196" s="8" t="s">
        <v>99</v>
      </c>
    </row>
    <row r="197" spans="2:5" ht="15" thickBot="1" x14ac:dyDescent="0.25">
      <c r="B197" s="4" t="s">
        <v>82</v>
      </c>
      <c r="C197" s="5">
        <v>1</v>
      </c>
      <c r="D197" s="5">
        <v>2</v>
      </c>
      <c r="E197" s="6">
        <f t="shared" ref="E197:E200" si="27">IF(C197=0,"-",(D197-C197)/C197)</f>
        <v>1</v>
      </c>
    </row>
    <row r="198" spans="2:5" ht="15" thickBot="1" x14ac:dyDescent="0.25">
      <c r="B198" s="4" t="s">
        <v>83</v>
      </c>
      <c r="C198" s="5">
        <v>1</v>
      </c>
      <c r="D198" s="5">
        <v>0</v>
      </c>
      <c r="E198" s="6">
        <f t="shared" si="27"/>
        <v>-1</v>
      </c>
    </row>
    <row r="199" spans="2:5" ht="15" thickBot="1" x14ac:dyDescent="0.25">
      <c r="B199" s="4" t="s">
        <v>84</v>
      </c>
      <c r="C199" s="5">
        <v>2</v>
      </c>
      <c r="D199" s="5">
        <v>2</v>
      </c>
      <c r="E199" s="6">
        <f t="shared" si="27"/>
        <v>0</v>
      </c>
    </row>
    <row r="200" spans="2:5" ht="15" thickBot="1" x14ac:dyDescent="0.25">
      <c r="B200" s="4" t="s">
        <v>85</v>
      </c>
      <c r="C200" s="5">
        <v>1</v>
      </c>
      <c r="D200" s="5">
        <v>1</v>
      </c>
      <c r="E200" s="6">
        <f t="shared" si="27"/>
        <v>0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102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1</v>
      </c>
      <c r="D208" s="5">
        <v>2</v>
      </c>
      <c r="E208" s="6">
        <f t="shared" si="28"/>
        <v>1</v>
      </c>
    </row>
    <row r="209" spans="2:5" ht="20.100000000000001" customHeight="1" thickBot="1" x14ac:dyDescent="0.25">
      <c r="B209" s="17" t="s">
        <v>86</v>
      </c>
      <c r="C209" s="5">
        <v>0</v>
      </c>
      <c r="D209" s="5">
        <v>1</v>
      </c>
      <c r="E209" s="6" t="str">
        <f t="shared" si="28"/>
        <v>-</v>
      </c>
    </row>
    <row r="210" spans="2:5" ht="20.100000000000001" customHeight="1" thickBot="1" x14ac:dyDescent="0.25">
      <c r="B210" s="17" t="s">
        <v>87</v>
      </c>
      <c r="C210" s="5">
        <v>1</v>
      </c>
      <c r="D210" s="5">
        <v>1</v>
      </c>
      <c r="E210" s="6">
        <f t="shared" si="28"/>
        <v>0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1</v>
      </c>
      <c r="D212" s="5">
        <v>0</v>
      </c>
      <c r="E212" s="6">
        <f>IF(C212=0,"-",(D212-C212)/C212)</f>
        <v>-1</v>
      </c>
    </row>
    <row r="213" spans="2:5" ht="15" thickBot="1" x14ac:dyDescent="0.25">
      <c r="B213" s="17" t="s">
        <v>86</v>
      </c>
      <c r="C213" s="5">
        <v>1</v>
      </c>
      <c r="D213" s="5">
        <v>0</v>
      </c>
      <c r="E213" s="6">
        <f t="shared" ref="E213:E214" si="29">IF(C213=0,"-",(D213-C213)/C213)</f>
        <v>-1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102</v>
      </c>
      <c r="E220" s="8" t="s">
        <v>99</v>
      </c>
    </row>
    <row r="221" spans="2:5" ht="15" thickBot="1" x14ac:dyDescent="0.25">
      <c r="B221" s="16" t="s">
        <v>91</v>
      </c>
      <c r="C221" s="5">
        <v>1</v>
      </c>
      <c r="D221" s="5">
        <v>2</v>
      </c>
      <c r="E221" s="6">
        <f t="shared" ref="E221:E223" si="30">IF(C221=0,"-",(D221-C221)/C221)</f>
        <v>1</v>
      </c>
    </row>
    <row r="222" spans="2:5" ht="15" thickBot="1" x14ac:dyDescent="0.25">
      <c r="B222" s="16" t="s">
        <v>92</v>
      </c>
      <c r="C222" s="5">
        <v>2</v>
      </c>
      <c r="D222" s="5">
        <v>2</v>
      </c>
      <c r="E222" s="6">
        <f t="shared" si="30"/>
        <v>0</v>
      </c>
    </row>
    <row r="223" spans="2:5" ht="15" thickBot="1" x14ac:dyDescent="0.25">
      <c r="B223" s="16" t="s">
        <v>93</v>
      </c>
      <c r="C223" s="5">
        <v>4</v>
      </c>
      <c r="D223" s="5">
        <v>1</v>
      </c>
      <c r="E223" s="6">
        <f t="shared" si="30"/>
        <v>-0.75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Portada</vt:lpstr>
      <vt:lpstr>Andalucía</vt:lpstr>
      <vt:lpstr>Aragón</vt:lpstr>
      <vt:lpstr>Asturias</vt:lpstr>
      <vt:lpstr>Illes Balears</vt:lpstr>
      <vt:lpstr>Canarias</vt:lpstr>
      <vt:lpstr>Cantabria</vt:lpstr>
      <vt:lpstr>Castilla y León</vt:lpstr>
      <vt:lpstr>Castilla La Mancha</vt:lpstr>
      <vt:lpstr>Cataluña</vt:lpstr>
      <vt:lpstr>Com. Valenciana</vt:lpstr>
      <vt:lpstr>Extremadura</vt:lpstr>
      <vt:lpstr>Galicia</vt:lpstr>
      <vt:lpstr>Com. Madrid</vt:lpstr>
      <vt:lpstr>Región de Murcia</vt:lpstr>
      <vt:lpstr>Navarra</vt:lpstr>
      <vt:lpstr>Pais Vasco</vt:lpstr>
      <vt:lpstr>La Rioja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cp:lastPrinted>2021-05-24T10:25:11Z</cp:lastPrinted>
  <dcterms:created xsi:type="dcterms:W3CDTF">2018-12-19T10:40:38Z</dcterms:created>
  <dcterms:modified xsi:type="dcterms:W3CDTF">2021-05-24T11:11:01Z</dcterms:modified>
</cp:coreProperties>
</file>